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ACER\Desktop\"/>
    </mc:Choice>
  </mc:AlternateContent>
  <xr:revisionPtr revIDLastSave="0" documentId="13_ncr:1_{188A0262-12AF-47CA-AD52-D327ECB77328}" xr6:coauthVersionLast="47" xr6:coauthVersionMax="47" xr10:uidLastSave="{00000000-0000-0000-0000-000000000000}"/>
  <workbookProtection workbookAlgorithmName="SHA-512" workbookHashValue="Cj56sm4JkgqBdqSGvkNjNtx+NzhiAXZn3fPeO4VhNNJMwGF/mKQWGBkUQanjlFrdVVpG72MQukZm7RsToYlkXA==" workbookSaltValue="/oHwTQOB6atjoKwQIw/mxg==" workbookSpinCount="100000" lockStructure="1"/>
  <bookViews>
    <workbookView xWindow="-120" yWindow="-120" windowWidth="29040" windowHeight="15720" tabRatio="338" activeTab="1" xr2:uid="{00000000-000D-0000-FFFF-FFFF00000000}"/>
  </bookViews>
  <sheets>
    <sheet name="Excel CP3" sheetId="3" r:id="rId1"/>
    <sheet name="Excel CP2" sheetId="1" r:id="rId2"/>
  </sheets>
  <definedNames>
    <definedName name="_xlnm.Print_Area" localSheetId="1">'Excel CP2'!$A$1:$O$72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1" l="1"/>
  <c r="C30" i="3"/>
  <c r="C29" i="3"/>
  <c r="G22" i="3"/>
  <c r="M58" i="1" l="1"/>
  <c r="M57" i="1"/>
  <c r="M68" i="1" l="1"/>
  <c r="M69" i="1"/>
  <c r="M63" i="1"/>
  <c r="M64" i="1"/>
  <c r="M65" i="1"/>
  <c r="M66" i="1"/>
  <c r="M67" i="1"/>
  <c r="M62" i="1"/>
  <c r="M59"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70" i="1" l="1"/>
  <c r="C7" i="3" s="1"/>
  <c r="M6" i="1"/>
  <c r="B7" i="3" l="1"/>
  <c r="C28" i="3" s="1"/>
  <c r="H22" i="3" l="1"/>
  <c r="K22" i="3" l="1"/>
  <c r="K23" i="3" s="1"/>
  <c r="H30" i="3" s="1"/>
  <c r="B6" i="3" l="1"/>
  <c r="C27" i="3" s="1"/>
  <c r="L7" i="1" l="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2" i="1" l="1"/>
  <c r="L63" i="1" s="1"/>
  <c r="L64" i="1" s="1"/>
  <c r="L65" i="1" s="1"/>
  <c r="L66" i="1" s="1"/>
  <c r="L67" i="1" s="1"/>
  <c r="L68" i="1" s="1"/>
  <c r="L69" i="1" s="1"/>
  <c r="L70" i="1" s="1"/>
  <c r="L71" i="1" s="1"/>
  <c r="L60" i="1" l="1"/>
  <c r="M7" i="1" l="1"/>
  <c r="M60" i="1" s="1"/>
  <c r="A7" i="1" l="1"/>
  <c r="A8" i="1" s="1"/>
  <c r="A9" i="1" s="1"/>
  <c r="A10" i="1" s="1"/>
  <c r="A11" i="1" s="1"/>
  <c r="A12" i="1" s="1"/>
  <c r="A13" i="1" s="1"/>
  <c r="A14" i="1" s="1"/>
  <c r="A15" i="1" s="1"/>
  <c r="A16" i="1" s="1"/>
  <c r="A17" i="1" s="1"/>
  <c r="A18" i="1" s="1"/>
  <c r="A19" i="1" s="1"/>
  <c r="A20" i="1" s="1"/>
  <c r="A21" i="1" s="1"/>
  <c r="A22" i="1" s="1"/>
  <c r="A23" i="1" l="1"/>
  <c r="A24" i="1" s="1"/>
  <c r="E7" i="3"/>
  <c r="F7" i="3" l="1"/>
  <c r="H7" i="3" s="1"/>
  <c r="A25" i="1"/>
  <c r="A26" i="1" s="1"/>
  <c r="A27" i="1" s="1"/>
  <c r="A28" i="1" s="1"/>
  <c r="A29" i="1" s="1"/>
  <c r="A30" i="1" s="1"/>
  <c r="A31" i="1" s="1"/>
  <c r="A32" i="1" s="1"/>
  <c r="A33" i="1" l="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2" i="1" s="1"/>
  <c r="H28" i="3" l="1"/>
  <c r="A63" i="1" l="1"/>
  <c r="A64" i="1" s="1"/>
  <c r="A65" i="1" s="1"/>
  <c r="A66" i="1" s="1"/>
  <c r="A67" i="1" s="1"/>
  <c r="A68" i="1" s="1"/>
  <c r="A69" i="1" s="1"/>
  <c r="C6" i="3" l="1"/>
  <c r="E6" i="3" s="1"/>
  <c r="M71" i="1"/>
  <c r="F6" i="3" l="1"/>
  <c r="H6" i="3" s="1"/>
  <c r="E8" i="3"/>
  <c r="C8" i="3"/>
  <c r="H8" i="3" l="1"/>
  <c r="F8" i="3"/>
  <c r="I17" i="3" s="1"/>
  <c r="K17" i="3" s="1"/>
  <c r="K18" i="3" s="1"/>
  <c r="H29" i="3" s="1"/>
  <c r="D9" i="3"/>
  <c r="H27" i="3" l="1"/>
  <c r="H31" i="3" s="1"/>
</calcChain>
</file>

<file path=xl/sharedStrings.xml><?xml version="1.0" encoding="utf-8"?>
<sst xmlns="http://schemas.openxmlformats.org/spreadsheetml/2006/main" count="356" uniqueCount="234">
  <si>
    <t>S. No</t>
  </si>
  <si>
    <t>Service Category</t>
  </si>
  <si>
    <t>Service Type</t>
  </si>
  <si>
    <t>Unit type</t>
  </si>
  <si>
    <t>Quantity</t>
  </si>
  <si>
    <t>Unit of Measurement/Qty</t>
  </si>
  <si>
    <t>Compute</t>
  </si>
  <si>
    <t>VM - 2 vCPU, 8 GB RAM</t>
  </si>
  <si>
    <t>On-Demand</t>
  </si>
  <si>
    <t>per Hour</t>
  </si>
  <si>
    <t>VM - 4 vCPU, 8 GB RAM</t>
  </si>
  <si>
    <t>VM - 8 vCPU, 32 GB RAM</t>
  </si>
  <si>
    <t>VM - 2 vCPU, 4 GB RAM</t>
  </si>
  <si>
    <t>VM - 8 vCPU, 16 GB RAM</t>
  </si>
  <si>
    <t>VM - 16 vCPU, 32 GB RAM</t>
  </si>
  <si>
    <t>VM 32 vCPU 64 GB RAM </t>
  </si>
  <si>
    <t>VM 32 vCPU 128 GB RAM </t>
  </si>
  <si>
    <t>VM 32 vCPU 256 GB RAM </t>
  </si>
  <si>
    <t xml:space="preserve">32 vCPU 128 GB RAM, OS: Windows </t>
  </si>
  <si>
    <t>32 vCPU 128 GB RAM, OS:RHEL</t>
  </si>
  <si>
    <t xml:space="preserve">Function as a Service 
</t>
  </si>
  <si>
    <t xml:space="preserve">On-Demand </t>
  </si>
  <si>
    <t>Managed Container Registry</t>
  </si>
  <si>
    <t>Provides service to store, share and deploy Docker images.</t>
  </si>
  <si>
    <t>per GB</t>
  </si>
  <si>
    <t xml:space="preserve">Managed Kubernetes Service </t>
  </si>
  <si>
    <t>Provides SLA backed production grade managed Kubernetes service to deploy, manage, and scale containerized applications.</t>
  </si>
  <si>
    <t>Serverless Container Service</t>
  </si>
  <si>
    <t>Number of  containers/task per month</t>
  </si>
  <si>
    <t>Storage for VM</t>
  </si>
  <si>
    <t>Managed Block Storage</t>
  </si>
  <si>
    <t>per Month</t>
  </si>
  <si>
    <t>Managed File Storage for VM/VDI</t>
  </si>
  <si>
    <t>per TB per Month</t>
  </si>
  <si>
    <t>Managed Blob/Object Storage at Primary DC</t>
  </si>
  <si>
    <t>Managed Blob/Object Storage at Secondary DC</t>
  </si>
  <si>
    <t>Managed Archive/Cold Storage at Primary DC</t>
  </si>
  <si>
    <t>Managed Archive/Cold Storage at Secondary DC</t>
  </si>
  <si>
    <t>Cloud operations charges</t>
  </si>
  <si>
    <t xml:space="preserve">Cloud Operations - Write/PUT, COPY, POST, LIST requests on Archive Storage </t>
  </si>
  <si>
    <t>per 100000 Write/Put operations</t>
  </si>
  <si>
    <t>CSP Native Managed Relational Database as a Service</t>
  </si>
  <si>
    <t xml:space="preserve">CSP Natively Managed Serverless Analytics Service </t>
  </si>
  <si>
    <t>100 Queries per day, 10 GB of data scanned for per Query (e.g. 100 x10=1,000 GB data Processed)</t>
  </si>
  <si>
    <t>Monthly</t>
  </si>
  <si>
    <t>Per Month</t>
  </si>
  <si>
    <t xml:space="preserve">CSP Natively Managed Big Data &amp; Analytics - ETL Service </t>
  </si>
  <si>
    <t xml:space="preserve">ETL service:
- Serverless data integration service with capability of automatic schema discovery, Deduplicate and cleanse data with built-in machine learning </t>
  </si>
  <si>
    <t xml:space="preserve">CSP Natively Managed Big Data &amp; Analytics - Warehouse </t>
  </si>
  <si>
    <t>CSP Natively Managed Redis Cache Services</t>
  </si>
  <si>
    <t>CSP Native Managed NoSQL database Service</t>
  </si>
  <si>
    <t>Storage- Should provide NoSQL DB that natively supports multiple data models including key-value pairs &amp; documents.</t>
  </si>
  <si>
    <t>Storage - On-Demand</t>
  </si>
  <si>
    <t>per GB per month</t>
  </si>
  <si>
    <t>CSP Natively Managed Application Load balancer</t>
  </si>
  <si>
    <t>Managed service to provide automated traffic distribution from one entry point to multiple back ends over layer 7</t>
  </si>
  <si>
    <t>Per Hour</t>
  </si>
  <si>
    <t>Encryption</t>
  </si>
  <si>
    <t>Key Management System</t>
  </si>
  <si>
    <t>Should be able to protect and safeguard data and meet organizational security and compliance commitments. Should provide a security solution which works with other services by providing a way to manage, create, and control encryption keys stored in hardware security modules (HSM).</t>
  </si>
  <si>
    <t>Elliptic Curve Encryption keys Count - On-Demand</t>
  </si>
  <si>
    <t>per Key</t>
  </si>
  <si>
    <t>Encryption/Decryption Operations with Elliptic-Curve Cryptography (ECC) keys - On-Demand</t>
  </si>
  <si>
    <t>Count</t>
  </si>
  <si>
    <t xml:space="preserve"> Hardware Security Module</t>
  </si>
  <si>
    <t xml:space="preserve">Hardware Security Module with FIPS 140-2 Level 3 compliance </t>
  </si>
  <si>
    <t>Hours</t>
  </si>
  <si>
    <t>Security</t>
  </si>
  <si>
    <t>SSL Certificate</t>
  </si>
  <si>
    <t xml:space="preserve">Provision, manage, and deploy Secure Sockets Layer/Transport Layer Security (SSL/TLS) certificates for use on cloud </t>
  </si>
  <si>
    <t>Public SSL/TLS certificates</t>
  </si>
  <si>
    <t>per certificate/Month</t>
  </si>
  <si>
    <t>Security and Firewall</t>
  </si>
  <si>
    <t>Web Application Firewall CSP Natively Managed</t>
  </si>
  <si>
    <t>Managed service to protect Layer7 application attacks like SQL Injection
Web Application Firewall 20 WAF Rules</t>
  </si>
  <si>
    <t>per million Requests</t>
  </si>
  <si>
    <t>730 hours in a month On-Demand</t>
  </si>
  <si>
    <t>Per Network Firewall per month</t>
  </si>
  <si>
    <t xml:space="preserve"> Security </t>
  </si>
  <si>
    <t>Vulnerability Assessment</t>
  </si>
  <si>
    <t>Should support continuous scanning of workload for common vulnerabilities and exposures (CVE).</t>
  </si>
  <si>
    <t>VM Vulnerability Assessment for 730 Hours</t>
  </si>
  <si>
    <t>per VM</t>
  </si>
  <si>
    <t>Number of Container Images scanned Monthly</t>
  </si>
  <si>
    <t>per Image</t>
  </si>
  <si>
    <t>Secrets Management</t>
  </si>
  <si>
    <t>Secure and scalable method to store and manage secrets with capability to rotate, manage, and retrieve database credentials, API keys, and other secrets throughout their lifecycle.</t>
  </si>
  <si>
    <t>per secret per month</t>
  </si>
  <si>
    <t>Anti DDoS
- DDoS Protection for public IP resources deployed in cloud</t>
  </si>
  <si>
    <t>Should provide DDoS protection for managed services endpoints. Can be used with CDN and provide comprehensive protection against all known infrastructure (Layer 3 and 4) attacks. Should provide always-on detection and automatic inline mitigations, minimize application downtime and latency.</t>
  </si>
  <si>
    <t xml:space="preserve">Per public IP resources deployed in cloud </t>
  </si>
  <si>
    <t>Managed Threat detection service</t>
  </si>
  <si>
    <t>On-demand</t>
  </si>
  <si>
    <t>per event per month</t>
  </si>
  <si>
    <t>API Gateway</t>
  </si>
  <si>
    <t>CSP Natively Managed API Gateway</t>
  </si>
  <si>
    <t>HTTP API Calls</t>
  </si>
  <si>
    <t>per Million</t>
  </si>
  <si>
    <t xml:space="preserve">REST API Calls </t>
  </si>
  <si>
    <t>DevOps and Application Monitoring</t>
  </si>
  <si>
    <t>CI/CD Pipeline</t>
  </si>
  <si>
    <t>Should provide a fully managed build service that supports continuous integration and deployment.</t>
  </si>
  <si>
    <t>Continuous Integration and Code Deployment Pipelines</t>
  </si>
  <si>
    <t>Build Minutes [Min 4 vCPU and 8GB RAM build server]</t>
  </si>
  <si>
    <t>Per Minute</t>
  </si>
  <si>
    <t>Cloud Management and Monitoring</t>
  </si>
  <si>
    <t>Monitoring and Alerts</t>
  </si>
  <si>
    <t>Monitoring and observability service, with data and actionable insights to monitor applications, respond to system-wide performance changes, optimize resource utilization, and a unified view of operational health.</t>
  </si>
  <si>
    <t>per month</t>
  </si>
  <si>
    <t>Configuration Management</t>
  </si>
  <si>
    <t>Config rules</t>
  </si>
  <si>
    <t>Per month</t>
  </si>
  <si>
    <t>configuration item per month</t>
  </si>
  <si>
    <t>Site to Site VPN</t>
  </si>
  <si>
    <t>Fully managed Site to Site VPN</t>
  </si>
  <si>
    <t>Provisioned for two different ISP's - Site-to-Site VPN</t>
  </si>
  <si>
    <t>VPN Connectivity</t>
  </si>
  <si>
    <t xml:space="preserve">Cross Region Replication </t>
  </si>
  <si>
    <t>Data transfer between DC-DR</t>
  </si>
  <si>
    <t>per TB</t>
  </si>
  <si>
    <t>Data Transfer Out from cloud</t>
  </si>
  <si>
    <t xml:space="preserve">Data Transfer out from cloud over internet </t>
  </si>
  <si>
    <t>CSP Natively Managed Content Delivery Network (CDN)</t>
  </si>
  <si>
    <t>CDN service to be used to securely deliver audio, video, images, data, application, etc., quickly by using the servers closest to each user. CDN to reduce load time and saves bandwidth and provides real time reporting.</t>
  </si>
  <si>
    <t>Charge Per TB</t>
  </si>
  <si>
    <t>per GB Per Sec Per Million</t>
  </si>
  <si>
    <t xml:space="preserve">Persistence store to store NoSQL data:
a. 1 Million Writes with Write Capacity, 1 KB data - On demand
b. 10 Million Read Capacity 4 KB data - On Demand
</t>
  </si>
  <si>
    <t>16 vCPU 128GB RAM, OS: RHEL</t>
  </si>
  <si>
    <t>Data Copy from Hard disk to Cloud Charges (Refer Para 13.4.6)</t>
  </si>
  <si>
    <t>CSP’s public
 listed price</t>
  </si>
  <si>
    <t>Currency (INR/USD)</t>
  </si>
  <si>
    <t>INR</t>
  </si>
  <si>
    <t>USD</t>
  </si>
  <si>
    <t>Cumulative List Price for Category A =</t>
  </si>
  <si>
    <t>Cumulative List Price for Category B =</t>
  </si>
  <si>
    <t xml:space="preserve">Description </t>
  </si>
  <si>
    <t>Unit Price</t>
  </si>
  <si>
    <t>Service Categories</t>
  </si>
  <si>
    <t>Total</t>
  </si>
  <si>
    <t>% Discount</t>
  </si>
  <si>
    <t>GST %</t>
  </si>
  <si>
    <t>Overall Discount =</t>
  </si>
  <si>
    <t>Sub Total  =</t>
  </si>
  <si>
    <t>Total Cost
 (4*5)</t>
  </si>
  <si>
    <t>Currency
 (INR)</t>
  </si>
  <si>
    <t>Description</t>
  </si>
  <si>
    <t>Fully Managed Data Warehouse
- Should provide Cloud-based enterprise data warehouse (EDW) to run complex queries across petabytes of data.
-Should Support Data Governance with Row level Security , Data Masking &amp; cluster encryption using Customer Managed Key</t>
  </si>
  <si>
    <t>Service Configuration</t>
  </si>
  <si>
    <t>Service Configuration offered by CSP (The configuration should be equivalent or higher)</t>
  </si>
  <si>
    <t>URL of the Services Configuration, Public Price, along with description</t>
  </si>
  <si>
    <t>Total Cost CSP Public Pricing (9*10*11)</t>
  </si>
  <si>
    <t>Serverless interactive query service that uses standard SQL for analysing databases.</t>
  </si>
  <si>
    <t>Threat detection service that continuously monitors for malicious activity and unauthorized behaviour</t>
  </si>
  <si>
    <t>Number of Dashboards  with Number of Metrics (100),  Number of Alarms (50), Log data ingested (100 GB) per month.</t>
  </si>
  <si>
    <t>Total (Incl GST)</t>
  </si>
  <si>
    <t>Net offered Price</t>
  </si>
  <si>
    <t>Table CP3(A):  Discount offered on CSP Public Listed Services</t>
  </si>
  <si>
    <t>Table CP3(B):   Cost of Other Services as per Tender document</t>
  </si>
  <si>
    <t>Sr.No</t>
  </si>
  <si>
    <t>Total Cost of Category</t>
  </si>
  <si>
    <t>Total Cost (in INR)</t>
  </si>
  <si>
    <t>Total Bid price in INR (inclusive of GST)=</t>
  </si>
  <si>
    <t>Virtual Machine with RHEL, Non burstable production grade x86 based latest generation Intel/AMD (Minimum 3rd Generation Intel Xeon Scalable processor or 3rd generation AMD EPYC processors) Virtual Machine on demand Pricing</t>
  </si>
  <si>
    <t>Managed Document Database (with MongoDB compatibility) as a service   - Should support storage autoscaling without reboot.
Should support horizontal scaling by adding/removing read replicas
- Should have ability to create on-demand/manual backup/snapshots
- Non burstable production grade x86 based Processor 
-Should support private connectivity to VPC resources</t>
  </si>
  <si>
    <t xml:space="preserve">Note: </t>
  </si>
  <si>
    <t>Overall Discount % = [{(Total of column 2) - (Total of column 4)}/ (Total of column 2)] *100</t>
  </si>
  <si>
    <t>Rounded to 2 decimal places</t>
  </si>
  <si>
    <t>Virtual Machine with Windows Server ( Windows Support should CSP Native) , Non burstable production grade x86 based latest generation Intel/AMD (Minimum 3rd Generation Intel Xeon Scalable processor or 3rd generation AMD EPYC processors) Virtual Machine on demand Pricing</t>
  </si>
  <si>
    <t>Shared File Storage with multi-protocol support for NFS and SMB</t>
  </si>
  <si>
    <t>4 vCPU, 32 GB RAM for running 500 Queries per month with each query scanning 1TB of data 
OR Serverless dataware house for running 500 GB of Storage per month scanning 1TB of data</t>
  </si>
  <si>
    <t xml:space="preserve">Should provide a fully managed service for publishing APIs to external and internal consumers. </t>
  </si>
  <si>
    <t xml:space="preserve">Migration of pre stack data to cloud storage from Hard Drive to primary DC.
Data to be copied by the bidder from On-prem external HDDs  ,the bidder should include the cost for any setup, Lease line, one-time cloud related migration etc. </t>
  </si>
  <si>
    <t>Indicative Bill of Material (per Month)</t>
  </si>
  <si>
    <t>Total cost for 5 1/2 years
(7 *66)</t>
  </si>
  <si>
    <t>Table CP3(C):   Total Cost of the Services for 5 ½ Years</t>
  </si>
  <si>
    <t xml:space="preserve">Data Retrieval  </t>
  </si>
  <si>
    <t>Data Retrieval charges from cold/Archive tier to Hot/frequently accessed storage tier.</t>
  </si>
  <si>
    <t>per  TB egress</t>
  </si>
  <si>
    <r>
      <t xml:space="preserve">TB egress / data transfer out over CDN: from </t>
    </r>
    <r>
      <rPr>
        <b/>
        <sz val="12"/>
        <color rgb="FF000000"/>
        <rFont val="Calibri"/>
        <family val="2"/>
        <scheme val="minor"/>
      </rPr>
      <t>source to CDN</t>
    </r>
  </si>
  <si>
    <r>
      <t xml:space="preserve">TB egress / data transfer out over CDN: </t>
    </r>
    <r>
      <rPr>
        <b/>
        <sz val="12"/>
        <color rgb="FF000000"/>
        <rFont val="Calibri"/>
        <family val="2"/>
        <scheme val="minor"/>
      </rPr>
      <t>from CDN to Internet</t>
    </r>
  </si>
  <si>
    <t>Per Cluster Per month</t>
  </si>
  <si>
    <t>Cumulative List Price for 5 1/2 years</t>
  </si>
  <si>
    <t>A. Compute Services, Storage - Attached with VMs/VDIs, Data Transfer/ Data Out charges, Database &amp; Analytics, Security/Other Component</t>
  </si>
  <si>
    <t>B. Storage - Blob/Object/Hot/Archive for E&amp;P Class of Data and CDN Services</t>
  </si>
  <si>
    <t>Sub-Total Cost of Service Type C =</t>
  </si>
  <si>
    <t>IPv4</t>
  </si>
  <si>
    <t>Public IPV4 attached with VM</t>
  </si>
  <si>
    <t>Auto Evaluate security rules/checks and other events</t>
  </si>
  <si>
    <t>Millions per Months</t>
  </si>
  <si>
    <t>Total Monthly List Price (Category A+B) =</t>
  </si>
  <si>
    <t xml:space="preserve">C. Support Services </t>
  </si>
  <si>
    <t>D. Migration One time</t>
  </si>
  <si>
    <t>Support Service Cost [%]</t>
  </si>
  <si>
    <t>---</t>
  </si>
  <si>
    <t>Percentage</t>
  </si>
  <si>
    <t>Net offered Price
(in INR)</t>
  </si>
  <si>
    <t>Support Services @ …………….. % of the Net Offered price for Cloud Services in INR (Sub Total of Table CP3(A), Column 5).
Details of work as per SOW para 13.4.4</t>
  </si>
  <si>
    <t>Sub-Total Cost of Service Type D =</t>
  </si>
  <si>
    <t>Data download/Egress charges</t>
  </si>
  <si>
    <t>Cloud Security Posture Management</t>
  </si>
  <si>
    <t>Cloud Service for security best practices  checks</t>
  </si>
  <si>
    <t xml:space="preserve">Managed Redis Cache
</t>
  </si>
  <si>
    <t>NA</t>
  </si>
  <si>
    <t>% of the Net Offered price at CP3(A), Column 5)</t>
  </si>
  <si>
    <t xml:space="preserve">Commercial Proposal (CP) format for Hiring of Cloud Services for Upgradation of National Data Repository of DGH on Cloud Platform </t>
  </si>
  <si>
    <t xml:space="preserve">Bidder to fill on Yellow coloums Only </t>
  </si>
  <si>
    <t xml:space="preserve">                                                                                                                                                                           Bidder to fill on Yellow coloums Only </t>
  </si>
  <si>
    <r>
      <rPr>
        <sz val="12"/>
        <color rgb="FF0070C0"/>
        <rFont val="Calibri"/>
        <family val="2"/>
        <scheme val="minor"/>
      </rPr>
      <t>Virtual Machines</t>
    </r>
    <r>
      <rPr>
        <sz val="12"/>
        <color rgb="FF000000"/>
        <rFont val="Calibri"/>
        <family val="2"/>
        <scheme val="minor"/>
      </rPr>
      <t xml:space="preserve"> , X86 Intel/AMD based Processor,  10 G Networking, supplied with 1 x NVIDIA T4 Tensor Core GPU </t>
    </r>
    <r>
      <rPr>
        <sz val="12"/>
        <color rgb="FF0070C0"/>
        <rFont val="Calibri"/>
        <family val="2"/>
        <scheme val="minor"/>
      </rPr>
      <t>or higher</t>
    </r>
    <r>
      <rPr>
        <sz val="12"/>
        <color rgb="FF000000"/>
        <rFont val="Calibri"/>
        <family val="2"/>
        <scheme val="minor"/>
      </rPr>
      <t xml:space="preserve"> with 16 GiB GPU Memory 
 </t>
    </r>
  </si>
  <si>
    <r>
      <t xml:space="preserve">Provides Serverless, event-driven compute service that lets you run code without provisioning or managing servers.
</t>
    </r>
    <r>
      <rPr>
        <sz val="12"/>
        <color rgb="FF0070C0"/>
        <rFont val="Calibri"/>
        <family val="2"/>
        <scheme val="minor"/>
      </rPr>
      <t>- 1GB RAM and 3 seconds of execution time per million.</t>
    </r>
  </si>
  <si>
    <r>
      <t xml:space="preserve">Serverless Kubernetes to deploy, scale and manage container-based applications with per-pod billing 
Provide distributed systems platform to deploy, and host scalable microservices-based solutions without managing VMs, storage, or networking. Operating system -Linux,  Pod Configuration:  </t>
    </r>
    <r>
      <rPr>
        <sz val="12"/>
        <color rgb="FF0070C0"/>
        <rFont val="Calibri"/>
        <family val="2"/>
        <scheme val="minor"/>
      </rPr>
      <t>2 vCPU and 4GB Memory.</t>
    </r>
  </si>
  <si>
    <t>Block storage: 512 GB Single Volume Size without Disk Striping, SSD based storage with single digit millisecond latency performance Minimum 3000 iops per volume &amp; 125 Mbps throughput per volume. 
For Operating system, the disk can be provisioned separately as per the requirement of the project of any size.</t>
  </si>
  <si>
    <t>Block storage: 1024 GB Single Volume Size without Disk Striping, SSD based storage with single digit millisecond latency performance Minimum 3000 iops per volume &amp; 125 Mbps throughput per volume.
For Operating system, the disk can be provisioned separately as per the requirement of the project of any size.</t>
  </si>
  <si>
    <r>
      <t xml:space="preserve">Managed File Storage: </t>
    </r>
    <r>
      <rPr>
        <sz val="12"/>
        <color rgb="FF0070C0"/>
        <rFont val="Calibri"/>
        <family val="2"/>
        <scheme val="minor"/>
      </rPr>
      <t>Prescribed volumes size are without compression &amp; deduplications. Shared File Storage with No compression &amp; deduplication to be considered, 100% hot/frequently access file storage consideration for pricing calculation.</t>
    </r>
  </si>
  <si>
    <r>
      <t xml:space="preserve">Data Transfer out from cloud </t>
    </r>
    <r>
      <rPr>
        <sz val="12"/>
        <color rgb="FF0070C0"/>
        <rFont val="Calibri"/>
        <family val="2"/>
        <scheme val="minor"/>
      </rPr>
      <t>at a min speed of 2.0 Gbps through</t>
    </r>
    <r>
      <rPr>
        <sz val="12"/>
        <color theme="1"/>
        <rFont val="Calibri"/>
        <family val="2"/>
        <scheme val="minor"/>
      </rPr>
      <t xml:space="preserve"> dedicated link </t>
    </r>
    <r>
      <rPr>
        <sz val="12"/>
        <color rgb="FF0070C0"/>
        <rFont val="Calibri"/>
        <family val="2"/>
        <scheme val="minor"/>
      </rPr>
      <t>of purchaser</t>
    </r>
    <r>
      <rPr>
        <sz val="12"/>
        <color theme="1"/>
        <rFont val="Calibri"/>
        <family val="2"/>
        <scheme val="minor"/>
      </rPr>
      <t>.</t>
    </r>
  </si>
  <si>
    <r>
      <t xml:space="preserve">8 vCPU 64 GB RAM </t>
    </r>
    <r>
      <rPr>
        <sz val="12"/>
        <color rgb="FF0070C0"/>
        <rFont val="Calibri"/>
        <family val="2"/>
        <scheme val="minor"/>
      </rPr>
      <t>200 GB</t>
    </r>
    <r>
      <rPr>
        <sz val="12"/>
        <color rgb="FF000000"/>
        <rFont val="Calibri"/>
        <family val="2"/>
        <scheme val="minor"/>
      </rPr>
      <t xml:space="preserve"> SSD Storage</t>
    </r>
  </si>
  <si>
    <r>
      <t xml:space="preserve">Managed PostgreSQL as a service Postgres version: 14 or above
- Should support storage autoscaling without reboot.
- Should support horizontal scaling by adding/removing read replicas
- Non burstable production grade x86 based Processor 
- Should have ability to create on-demand/manual backup/snapshots
- Should support automatic backup </t>
    </r>
    <r>
      <rPr>
        <sz val="12"/>
        <color rgb="FF0070C0"/>
        <rFont val="Calibri"/>
        <family val="2"/>
        <scheme val="minor"/>
      </rPr>
      <t>without impacting IO activities on primary node.</t>
    </r>
    <r>
      <rPr>
        <sz val="12"/>
        <color theme="1"/>
        <rFont val="Calibri"/>
        <family val="2"/>
        <scheme val="minor"/>
      </rPr>
      <t xml:space="preserve">
-Should support multi-zone HA and horizontal scaling by adding/removing read replicas</t>
    </r>
  </si>
  <si>
    <r>
      <t xml:space="preserve">8 vCPU 64 GB RAM </t>
    </r>
    <r>
      <rPr>
        <sz val="12"/>
        <color rgb="FF0070C0"/>
        <rFont val="Calibri"/>
        <family val="2"/>
        <scheme val="minor"/>
      </rPr>
      <t>200 GB SSD Storage</t>
    </r>
  </si>
  <si>
    <r>
      <t xml:space="preserve">Managed MYSQL as a service    - Should support storage autoscaling without reboot.
- Should support horizontal scaling by adding/removing read replicas
- Non burstable production grade x86 based Processor 
- Should have ability to create on-demand/manual backup/snapshots
- Should support automatic backup </t>
    </r>
    <r>
      <rPr>
        <sz val="12"/>
        <color rgb="FF0070C0"/>
        <rFont val="Calibri"/>
        <family val="2"/>
        <scheme val="minor"/>
      </rPr>
      <t>without impacting IO activities on primary node.</t>
    </r>
    <r>
      <rPr>
        <sz val="12"/>
        <color theme="1"/>
        <rFont val="Calibri"/>
        <family val="2"/>
        <scheme val="minor"/>
      </rPr>
      <t xml:space="preserve">
-Should support multi-zone HA and horizontal scaling by adding/removing read replicas</t>
    </r>
  </si>
  <si>
    <r>
      <t xml:space="preserve">8 vCPU </t>
    </r>
    <r>
      <rPr>
        <sz val="12"/>
        <color rgb="FF0070C0"/>
        <rFont val="Calibri"/>
        <family val="2"/>
        <scheme val="minor"/>
      </rPr>
      <t>32 GB RAM 200 GB</t>
    </r>
    <r>
      <rPr>
        <sz val="12"/>
        <rFont val="Calibri"/>
        <family val="2"/>
        <scheme val="minor"/>
      </rPr>
      <t xml:space="preserve"> SSD</t>
    </r>
  </si>
  <si>
    <t>CSP Native Managed/CSP Native Marketplace (with single billing console) Non-Relational Database as a Service with Public URL link in support of the service being offered</t>
  </si>
  <si>
    <r>
      <t xml:space="preserve">Processing unit of 4 vCPU and 16 GB of RAM and processing unit hours per month 
</t>
    </r>
    <r>
      <rPr>
        <sz val="12"/>
        <color rgb="FF0070C0"/>
        <rFont val="Calibri"/>
        <family val="2"/>
        <scheme val="minor"/>
      </rPr>
      <t>Or 100 GB Data processing (in GB) per hour</t>
    </r>
  </si>
  <si>
    <r>
      <t xml:space="preserve">Minimum 16vCPU, 96 GB RAM Per Instance </t>
    </r>
    <r>
      <rPr>
        <sz val="12"/>
        <color rgb="FF0070C0"/>
        <rFont val="Calibri"/>
        <family val="2"/>
        <scheme val="minor"/>
      </rPr>
      <t>or higher</t>
    </r>
  </si>
  <si>
    <r>
      <t xml:space="preserve">Should provide an Application Gateway as a layer 7 load balancer which supports SSL termination, cookie-based session affinity and round robin for load-balancing traffic with data processed upto </t>
    </r>
    <r>
      <rPr>
        <sz val="12"/>
        <color rgb="FF0070C0"/>
        <rFont val="Calibri"/>
        <family val="2"/>
        <scheme val="minor"/>
      </rPr>
      <t>1TB/month</t>
    </r>
    <r>
      <rPr>
        <sz val="12"/>
        <rFont val="Calibri"/>
        <family val="2"/>
        <scheme val="minor"/>
      </rPr>
      <t>.
It should support Zone Redundancy and Autoscaling</t>
    </r>
  </si>
  <si>
    <r>
      <t xml:space="preserve">Ability to provide high availability and load balancing
- Capability to monitor access, health and troubleshooting and diagnostic information.
- Cloud managed self-serve provisioning HSM unit.
- Proposed HSM should be a managed service of same cloud service provider for ease of integrations, manageability, and deeper integration with rest of the services.
</t>
    </r>
    <r>
      <rPr>
        <sz val="12"/>
        <color rgb="FF0070C0"/>
        <rFont val="Calibri"/>
        <family val="2"/>
        <scheme val="minor"/>
      </rPr>
      <t>- The HSM should be configured in high availability configuration with automatic failover.</t>
    </r>
  </si>
  <si>
    <t>CSP Native Managed Network Firewall</t>
  </si>
  <si>
    <t>Managed Network Firewall with intrusion detection and prevention system. Each firewall endpoint will process 20 Terabyte of traffic or 20 TB data processed per month with minimum support of 5 Gbps throughput. 
Billing shall be on actual amount of data processed.</t>
  </si>
  <si>
    <r>
      <rPr>
        <sz val="12"/>
        <color rgb="FF0070C0"/>
        <rFont val="Calibri"/>
        <family val="2"/>
        <scheme val="minor"/>
      </rPr>
      <t>Solution to provide</t>
    </r>
    <r>
      <rPr>
        <sz val="12"/>
        <color rgb="FF000000"/>
        <rFont val="Calibri"/>
        <family val="2"/>
        <scheme val="minor"/>
      </rPr>
      <t xml:space="preserve"> capability to record details of changes to cloud resources, provide configuration history and pre-built rules to evaluate the configurations of cloud resources, as well as software within managed instances. Capability to quickly highlight noncompliant resources and take appropriate actions.</t>
    </r>
  </si>
  <si>
    <r>
      <t xml:space="preserve">Storage for post-stack Data </t>
    </r>
    <r>
      <rPr>
        <sz val="12"/>
        <color rgb="FF0070C0"/>
        <rFont val="Calibri"/>
        <family val="2"/>
        <scheme val="minor"/>
      </rPr>
      <t>(with 99.9% availability)</t>
    </r>
  </si>
  <si>
    <r>
      <t xml:space="preserve">Frequently access storage in the </t>
    </r>
    <r>
      <rPr>
        <b/>
        <u/>
        <sz val="12"/>
        <color rgb="FF000000"/>
        <rFont val="Calibri"/>
        <family val="2"/>
        <scheme val="minor"/>
      </rPr>
      <t xml:space="preserve">primary DC </t>
    </r>
    <r>
      <rPr>
        <sz val="12"/>
        <color rgb="FF000000"/>
        <rFont val="Calibri"/>
        <family val="2"/>
        <scheme val="minor"/>
      </rPr>
      <t xml:space="preserve">for post stack data. 
</t>
    </r>
    <r>
      <rPr>
        <sz val="12"/>
        <color rgb="FF0070C0"/>
        <rFont val="Calibri"/>
        <family val="2"/>
        <scheme val="minor"/>
      </rPr>
      <t>(DC &amp; DR as per MeitY Guidelines (i.e., 100 km apart))</t>
    </r>
  </si>
  <si>
    <r>
      <t xml:space="preserve">Managed cold infrequently access/ archive storage </t>
    </r>
    <r>
      <rPr>
        <sz val="12"/>
        <color rgb="FF0070C0"/>
        <rFont val="Calibri"/>
        <family val="2"/>
        <scheme val="minor"/>
      </rPr>
      <t>(with retrieval within maximum period of 48 hours)</t>
    </r>
    <r>
      <rPr>
        <sz val="12"/>
        <color rgb="FF000000"/>
        <rFont val="Calibri"/>
        <family val="2"/>
        <scheme val="minor"/>
      </rPr>
      <t xml:space="preserve"> in the </t>
    </r>
    <r>
      <rPr>
        <b/>
        <u/>
        <sz val="12"/>
        <color rgb="FF000000"/>
        <rFont val="Calibri"/>
        <family val="2"/>
        <scheme val="minor"/>
      </rPr>
      <t>primary DC</t>
    </r>
    <r>
      <rPr>
        <sz val="12"/>
        <color rgb="FF000000"/>
        <rFont val="Calibri"/>
        <family val="2"/>
        <scheme val="minor"/>
      </rPr>
      <t xml:space="preserve"> for pre-stack data. </t>
    </r>
  </si>
  <si>
    <r>
      <t xml:space="preserve">Storage for pre-stack/ raw data </t>
    </r>
    <r>
      <rPr>
        <sz val="12"/>
        <color rgb="FF0070C0"/>
        <rFont val="Calibri"/>
        <family val="2"/>
        <scheme val="minor"/>
      </rPr>
      <t>(with 99.0% availability and durability with 99.999999999%)</t>
    </r>
  </si>
  <si>
    <r>
      <t xml:space="preserve">Managed cold infrequently access/ archive storage </t>
    </r>
    <r>
      <rPr>
        <sz val="12"/>
        <color rgb="FF0070C0"/>
        <rFont val="Calibri"/>
        <family val="2"/>
        <scheme val="minor"/>
      </rPr>
      <t>( with retrieval within maximum period of 48 hours )</t>
    </r>
    <r>
      <rPr>
        <sz val="12"/>
        <color rgb="FF000000"/>
        <rFont val="Calibri"/>
        <family val="2"/>
        <scheme val="minor"/>
      </rPr>
      <t xml:space="preserve"> in the </t>
    </r>
    <r>
      <rPr>
        <b/>
        <u/>
        <sz val="12"/>
        <color rgb="FF000000"/>
        <rFont val="Calibri"/>
        <family val="2"/>
        <scheme val="minor"/>
      </rPr>
      <t xml:space="preserve">secondary DC </t>
    </r>
    <r>
      <rPr>
        <sz val="12"/>
        <color rgb="FF0070C0"/>
        <rFont val="Calibri"/>
        <family val="2"/>
        <scheme val="minor"/>
      </rPr>
      <t>(DC &amp; DR as per MeitY Guidelines i.e., 100 km apart)</t>
    </r>
    <r>
      <rPr>
        <sz val="12"/>
        <color rgb="FF000000"/>
        <rFont val="Calibri"/>
        <family val="2"/>
        <scheme val="minor"/>
      </rPr>
      <t xml:space="preserve"> for pre-stack data. </t>
    </r>
  </si>
  <si>
    <r>
      <t xml:space="preserve">Frequently access storage in the </t>
    </r>
    <r>
      <rPr>
        <b/>
        <u/>
        <sz val="12"/>
        <color rgb="FF000000"/>
        <rFont val="Calibri"/>
        <family val="2"/>
        <scheme val="minor"/>
      </rPr>
      <t>secondary DC</t>
    </r>
    <r>
      <rPr>
        <sz val="12"/>
        <color rgb="FF000000"/>
        <rFont val="Calibri"/>
        <family val="2"/>
        <scheme val="minor"/>
      </rPr>
      <t xml:space="preserve"> </t>
    </r>
    <r>
      <rPr>
        <sz val="12"/>
        <color rgb="FF0070C0"/>
        <rFont val="Calibri"/>
        <family val="2"/>
        <scheme val="minor"/>
      </rPr>
      <t>(DC &amp; DR as per MeitY Guidelines (i.e., 100 km apart))</t>
    </r>
    <r>
      <rPr>
        <sz val="12"/>
        <color rgb="FF000000"/>
        <rFont val="Calibri"/>
        <family val="2"/>
        <scheme val="minor"/>
      </rPr>
      <t xml:space="preserve"> for post stack data. </t>
    </r>
  </si>
  <si>
    <r>
      <t>CSP Natively Managed</t>
    </r>
    <r>
      <rPr>
        <sz val="12"/>
        <color rgb="FF0070C0"/>
        <rFont val="Calibri"/>
        <family val="2"/>
        <scheme val="minor"/>
      </rPr>
      <t>/ CSP Native Market Place</t>
    </r>
    <r>
      <rPr>
        <sz val="12"/>
        <color rgb="FF000000"/>
        <rFont val="Calibri"/>
        <family val="2"/>
        <scheme val="minor"/>
      </rPr>
      <t xml:space="preserve"> Content Delivery Network (CDN)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</si>
</sst>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_ ;_ * \-#,##0_ ;_ * &quot;-&quot;??_ ;_ @_ "/>
    <numFmt numFmtId="165" formatCode="&quot;₹&quot;\ #,##0.00"/>
    <numFmt numFmtId="166" formatCode="#,##0.0000"/>
    <numFmt numFmtId="167" formatCode="_ * #,##0.00000000_ ;_ * \-#,##0.00000000_ ;_ * &quot;-&quot;????????_ ;_ @_ "/>
    <numFmt numFmtId="168" formatCode="#,##0.000"/>
  </numFmts>
  <fonts count="21" x14ac:knownFonts="1">
    <font>
      <sz val="11"/>
      <color theme="1"/>
      <name val="Calibri"/>
      <family val="2"/>
      <scheme val="minor"/>
    </font>
    <font>
      <sz val="11"/>
      <color theme="1"/>
      <name val="Calibri"/>
      <family val="2"/>
      <scheme val="minor"/>
    </font>
    <font>
      <b/>
      <sz val="12"/>
      <color rgb="FF000000"/>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name val="Calibri"/>
      <family val="2"/>
      <scheme val="minor"/>
    </font>
    <font>
      <b/>
      <sz val="12"/>
      <color theme="1"/>
      <name val="Calibri"/>
      <family val="2"/>
      <scheme val="minor"/>
    </font>
    <font>
      <b/>
      <sz val="12"/>
      <color theme="4" tint="-0.249977111117893"/>
      <name val="Calibri"/>
      <family val="2"/>
      <scheme val="minor"/>
    </font>
    <font>
      <b/>
      <sz val="11"/>
      <color rgb="FF000000"/>
      <name val="Calibri"/>
      <family val="2"/>
      <scheme val="minor"/>
    </font>
    <font>
      <sz val="11"/>
      <color rgb="FF000000"/>
      <name val="Calibri"/>
      <family val="2"/>
      <scheme val="minor"/>
    </font>
    <font>
      <b/>
      <sz val="12"/>
      <color rgb="FF002060"/>
      <name val="Calibri"/>
      <family val="2"/>
      <scheme val="minor"/>
    </font>
    <font>
      <i/>
      <sz val="10"/>
      <color theme="1"/>
      <name val="Calibri"/>
      <family val="2"/>
      <scheme val="minor"/>
    </font>
    <font>
      <b/>
      <sz val="14"/>
      <color theme="1"/>
      <name val="Calibri"/>
      <family val="2"/>
      <scheme val="minor"/>
    </font>
    <font>
      <b/>
      <u/>
      <sz val="12"/>
      <color rgb="FF000000"/>
      <name val="Calibri"/>
      <family val="2"/>
      <scheme val="minor"/>
    </font>
    <font>
      <b/>
      <sz val="24"/>
      <color theme="1"/>
      <name val="Calibri"/>
      <family val="2"/>
      <scheme val="minor"/>
    </font>
    <font>
      <b/>
      <sz val="16"/>
      <color theme="1"/>
      <name val="Calibri"/>
      <family val="2"/>
      <scheme val="minor"/>
    </font>
    <font>
      <b/>
      <sz val="16"/>
      <color rgb="FF000000"/>
      <name val="Calibri"/>
      <family val="2"/>
      <scheme val="minor"/>
    </font>
    <font>
      <b/>
      <sz val="14"/>
      <color rgb="FF000000"/>
      <name val="Calibri"/>
      <family val="2"/>
      <scheme val="minor"/>
    </font>
    <font>
      <sz val="12"/>
      <color rgb="FF0070C0"/>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D9D9D9"/>
        <bgColor indexed="64"/>
      </patternFill>
    </fill>
    <fill>
      <patternFill patternType="solid">
        <fgColor rgb="FFFFE699"/>
        <bgColor indexed="64"/>
      </patternFill>
    </fill>
    <fill>
      <patternFill patternType="solid">
        <fgColor rgb="FFD0CECE"/>
        <bgColor indexed="64"/>
      </patternFill>
    </fill>
    <fill>
      <patternFill patternType="solid">
        <fgColor rgb="FFE2EF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3" fillId="0" borderId="0" xfId="0" applyFont="1"/>
    <xf numFmtId="3" fontId="3" fillId="0" borderId="0" xfId="0" applyNumberFormat="1" applyFont="1"/>
    <xf numFmtId="0" fontId="5" fillId="0" borderId="0" xfId="0" applyFont="1"/>
    <xf numFmtId="3" fontId="4" fillId="0" borderId="0" xfId="1" applyNumberFormat="1" applyFont="1" applyBorder="1" applyAlignment="1">
      <alignment vertical="center" wrapText="1"/>
    </xf>
    <xf numFmtId="1" fontId="3" fillId="0" borderId="0" xfId="0" applyNumberFormat="1" applyFont="1"/>
    <xf numFmtId="0" fontId="5" fillId="0" borderId="0" xfId="0" applyFont="1" applyAlignment="1">
      <alignment vertical="center" wrapText="1"/>
    </xf>
    <xf numFmtId="164" fontId="5" fillId="0" borderId="0" xfId="1" applyNumberFormat="1" applyFont="1" applyBorder="1" applyAlignment="1">
      <alignment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3" fillId="4" borderId="5" xfId="0" applyFont="1" applyFill="1" applyBorder="1" applyAlignment="1">
      <alignment horizontal="left" vertical="center" wrapText="1"/>
    </xf>
    <xf numFmtId="43" fontId="4" fillId="4" borderId="1" xfId="1" applyFont="1" applyFill="1" applyBorder="1" applyAlignment="1">
      <alignment horizontal="center" vertical="center" wrapText="1"/>
    </xf>
    <xf numFmtId="0" fontId="6" fillId="4" borderId="1" xfId="0" applyFont="1" applyFill="1" applyBorder="1" applyAlignment="1">
      <alignment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right"/>
    </xf>
    <xf numFmtId="43" fontId="19" fillId="4" borderId="1" xfId="0" applyNumberFormat="1" applyFont="1" applyFill="1" applyBorder="1" applyAlignment="1">
      <alignment horizontal="center" vertical="center" wrapText="1"/>
    </xf>
    <xf numFmtId="0" fontId="6" fillId="4" borderId="5" xfId="0" applyFont="1" applyFill="1" applyBorder="1" applyAlignment="1">
      <alignment horizontal="left" vertical="center" wrapText="1"/>
    </xf>
    <xf numFmtId="43" fontId="3" fillId="4" borderId="1" xfId="1" applyFont="1" applyFill="1" applyBorder="1" applyAlignment="1">
      <alignment horizontal="center" vertical="center" wrapText="1"/>
    </xf>
    <xf numFmtId="166" fontId="19" fillId="4" borderId="1" xfId="1" applyNumberFormat="1" applyFont="1" applyFill="1" applyBorder="1" applyAlignment="1">
      <alignment vertical="center" wrapText="1"/>
    </xf>
    <xf numFmtId="168" fontId="4" fillId="4" borderId="1" xfId="1" applyNumberFormat="1" applyFont="1" applyFill="1" applyBorder="1" applyAlignment="1">
      <alignment vertical="center" wrapText="1"/>
    </xf>
    <xf numFmtId="168" fontId="3" fillId="4" borderId="1" xfId="1" applyNumberFormat="1" applyFont="1" applyFill="1" applyBorder="1" applyAlignment="1">
      <alignment vertical="center" wrapText="1"/>
    </xf>
    <xf numFmtId="168" fontId="19" fillId="4" borderId="7" xfId="1" applyNumberFormat="1" applyFont="1" applyFill="1" applyBorder="1" applyAlignment="1">
      <alignment vertical="center" wrapText="1"/>
    </xf>
    <xf numFmtId="168" fontId="18" fillId="4" borderId="1" xfId="1" applyNumberFormat="1" applyFont="1" applyFill="1" applyBorder="1" applyAlignment="1">
      <alignment vertical="center" wrapText="1"/>
    </xf>
    <xf numFmtId="167" fontId="3" fillId="0" borderId="0" xfId="0" applyNumberFormat="1" applyFont="1"/>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4" fontId="4" fillId="4" borderId="1" xfId="0" applyNumberFormat="1" applyFont="1" applyFill="1" applyBorder="1" applyAlignment="1">
      <alignment horizontal="right" vertical="center" wrapText="1"/>
    </xf>
    <xf numFmtId="43" fontId="4" fillId="4" borderId="1" xfId="1" applyFont="1" applyFill="1" applyBorder="1" applyAlignment="1" applyProtection="1">
      <alignment horizontal="right" vertical="center" wrapText="1"/>
    </xf>
    <xf numFmtId="165" fontId="3" fillId="4" borderId="1" xfId="0" applyNumberFormat="1" applyFont="1" applyFill="1" applyBorder="1" applyAlignment="1">
      <alignment horizontal="center" vertical="center"/>
    </xf>
    <xf numFmtId="165" fontId="4" fillId="4" borderId="1" xfId="1" applyNumberFormat="1" applyFont="1" applyFill="1" applyBorder="1" applyAlignment="1" applyProtection="1">
      <alignment vertical="center" wrapText="1"/>
    </xf>
    <xf numFmtId="0" fontId="4" fillId="4" borderId="1" xfId="0" applyFont="1" applyFill="1" applyBorder="1" applyAlignment="1">
      <alignment horizontal="right" vertical="center" wrapText="1"/>
    </xf>
    <xf numFmtId="4" fontId="2" fillId="4" borderId="1" xfId="0" applyNumberFormat="1" applyFont="1" applyFill="1" applyBorder="1" applyAlignment="1">
      <alignment horizontal="right" vertical="center" wrapText="1"/>
    </xf>
    <xf numFmtId="0" fontId="3" fillId="4" borderId="1" xfId="0" applyFont="1" applyFill="1" applyBorder="1"/>
    <xf numFmtId="165" fontId="2" fillId="4" borderId="1" xfId="0" applyNumberFormat="1" applyFont="1" applyFill="1" applyBorder="1" applyAlignment="1">
      <alignment horizontal="right" vertical="center" wrapText="1"/>
    </xf>
    <xf numFmtId="0" fontId="4" fillId="4" borderId="2" xfId="0" applyFont="1" applyFill="1" applyBorder="1" applyAlignment="1">
      <alignment vertical="center" wrapText="1"/>
    </xf>
    <xf numFmtId="0" fontId="4" fillId="4" borderId="4" xfId="0" applyFont="1" applyFill="1" applyBorder="1" applyAlignment="1">
      <alignment horizontal="right" vertical="center" wrapText="1"/>
    </xf>
    <xf numFmtId="10" fontId="2" fillId="4" borderId="4" xfId="2" applyNumberFormat="1" applyFont="1" applyFill="1" applyBorder="1" applyAlignment="1" applyProtection="1">
      <alignment horizontal="center" vertical="center" wrapText="1"/>
    </xf>
    <xf numFmtId="9" fontId="3" fillId="0" borderId="0" xfId="0" applyNumberFormat="1" applyFont="1"/>
    <xf numFmtId="0" fontId="12" fillId="0" borderId="0" xfId="0" applyFont="1" applyAlignment="1">
      <alignment vertical="center"/>
    </xf>
    <xf numFmtId="0" fontId="8" fillId="0" borderId="0" xfId="0" applyFont="1"/>
    <xf numFmtId="0" fontId="0" fillId="0" borderId="0" xfId="0" applyAlignment="1">
      <alignment vertical="center"/>
    </xf>
    <xf numFmtId="0" fontId="13" fillId="0" borderId="0" xfId="0" applyFont="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7" fillId="4" borderId="1" xfId="0" applyFont="1" applyFill="1" applyBorder="1" applyAlignment="1">
      <alignment vertical="center" wrapText="1"/>
    </xf>
    <xf numFmtId="43" fontId="4" fillId="4" borderId="1" xfId="1" applyFont="1" applyFill="1" applyBorder="1" applyAlignment="1" applyProtection="1">
      <alignment horizontal="center" vertical="center" wrapText="1"/>
    </xf>
    <xf numFmtId="165" fontId="4" fillId="4" borderId="1" xfId="0" quotePrefix="1" applyNumberFormat="1" applyFont="1" applyFill="1" applyBorder="1" applyAlignment="1">
      <alignment horizontal="center" vertical="center" wrapText="1"/>
    </xf>
    <xf numFmtId="43" fontId="4" fillId="4" borderId="1" xfId="0" applyNumberFormat="1" applyFont="1" applyFill="1" applyBorder="1" applyAlignment="1">
      <alignment vertical="center" wrapText="1"/>
    </xf>
    <xf numFmtId="165" fontId="4" fillId="4" borderId="1" xfId="1" applyNumberFormat="1" applyFont="1" applyFill="1" applyBorder="1" applyAlignment="1" applyProtection="1">
      <alignment horizontal="center" vertical="center" wrapText="1"/>
    </xf>
    <xf numFmtId="4" fontId="2" fillId="4" borderId="1" xfId="1" applyNumberFormat="1" applyFont="1" applyFill="1" applyBorder="1" applyAlignment="1" applyProtection="1">
      <alignment vertical="center" wrapText="1"/>
    </xf>
    <xf numFmtId="165" fontId="4" fillId="4" borderId="1" xfId="0" applyNumberFormat="1" applyFont="1" applyFill="1" applyBorder="1" applyAlignment="1">
      <alignment vertical="center" wrapText="1"/>
    </xf>
    <xf numFmtId="0" fontId="10" fillId="7" borderId="21"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1" fillId="8" borderId="9" xfId="0" applyFont="1" applyFill="1" applyBorder="1" applyAlignment="1">
      <alignment horizontal="center" vertical="center" wrapText="1"/>
    </xf>
    <xf numFmtId="165" fontId="10" fillId="8" borderId="11" xfId="0" applyNumberFormat="1" applyFont="1" applyFill="1" applyBorder="1" applyAlignment="1">
      <alignment vertical="center" wrapText="1"/>
    </xf>
    <xf numFmtId="0" fontId="11" fillId="8" borderId="12" xfId="0" applyFont="1" applyFill="1" applyBorder="1" applyAlignment="1">
      <alignment horizontal="center" vertical="center" wrapText="1"/>
    </xf>
    <xf numFmtId="165" fontId="10" fillId="8" borderId="13" xfId="0" applyNumberFormat="1" applyFont="1" applyFill="1" applyBorder="1" applyAlignment="1">
      <alignment vertical="center" wrapText="1"/>
    </xf>
    <xf numFmtId="0" fontId="11" fillId="8" borderId="17" xfId="0" applyFont="1" applyFill="1" applyBorder="1" applyAlignment="1">
      <alignment horizontal="center" vertical="center" wrapText="1"/>
    </xf>
    <xf numFmtId="165" fontId="10" fillId="8" borderId="18" xfId="0" applyNumberFormat="1" applyFont="1" applyFill="1" applyBorder="1" applyAlignment="1">
      <alignment vertical="center" wrapText="1"/>
    </xf>
    <xf numFmtId="0" fontId="11" fillId="8" borderId="14" xfId="0" applyFont="1" applyFill="1" applyBorder="1" applyAlignment="1">
      <alignment horizontal="center" vertical="center" wrapText="1"/>
    </xf>
    <xf numFmtId="4" fontId="10" fillId="8" borderId="15" xfId="0" applyNumberFormat="1" applyFont="1" applyFill="1" applyBorder="1" applyAlignment="1">
      <alignment vertical="center" wrapText="1"/>
    </xf>
    <xf numFmtId="165" fontId="10" fillId="8" borderId="26" xfId="0" applyNumberFormat="1" applyFont="1" applyFill="1" applyBorder="1" applyAlignment="1">
      <alignment vertical="center" wrapText="1"/>
    </xf>
    <xf numFmtId="165" fontId="3" fillId="0" borderId="0" xfId="0" applyNumberFormat="1" applyFont="1"/>
    <xf numFmtId="43" fontId="4" fillId="2" borderId="1" xfId="1" applyFont="1" applyFill="1" applyBorder="1" applyAlignment="1" applyProtection="1">
      <alignment vertical="center" wrapText="1"/>
      <protection locked="0"/>
    </xf>
    <xf numFmtId="43" fontId="3" fillId="2" borderId="1" xfId="1" applyFont="1" applyFill="1" applyBorder="1" applyAlignment="1" applyProtection="1">
      <alignment vertical="center" wrapText="1"/>
      <protection locked="0"/>
    </xf>
    <xf numFmtId="0" fontId="4" fillId="2" borderId="1" xfId="1" applyNumberFormat="1" applyFont="1" applyFill="1" applyBorder="1" applyAlignment="1" applyProtection="1">
      <alignment vertical="center" wrapText="1"/>
      <protection locked="0"/>
    </xf>
    <xf numFmtId="10" fontId="2" fillId="6" borderId="1" xfId="2" applyNumberFormat="1" applyFont="1" applyFill="1" applyBorder="1" applyAlignment="1" applyProtection="1">
      <alignment horizontal="center" vertical="center" wrapText="1"/>
      <protection locked="0"/>
    </xf>
    <xf numFmtId="10" fontId="8" fillId="2" borderId="1" xfId="2" applyNumberFormat="1" applyFont="1" applyFill="1" applyBorder="1" applyAlignment="1" applyProtection="1">
      <alignment horizontal="center" vertical="center" wrapText="1"/>
      <protection locked="0"/>
    </xf>
    <xf numFmtId="10" fontId="2" fillId="2" borderId="1" xfId="2" applyNumberFormat="1" applyFont="1" applyFill="1" applyBorder="1" applyAlignment="1" applyProtection="1">
      <alignment horizontal="center" vertical="center" wrapText="1"/>
      <protection locked="0"/>
    </xf>
    <xf numFmtId="9" fontId="4" fillId="6" borderId="1" xfId="2" applyFont="1" applyFill="1" applyBorder="1" applyAlignment="1" applyProtection="1">
      <alignment horizontal="center" vertical="center" wrapText="1"/>
      <protection locked="0"/>
    </xf>
    <xf numFmtId="165" fontId="2" fillId="2" borderId="1" xfId="1" applyNumberFormat="1" applyFont="1" applyFill="1" applyBorder="1" applyAlignment="1" applyProtection="1">
      <alignment vertical="center" wrapText="1"/>
      <protection locked="0"/>
    </xf>
    <xf numFmtId="43" fontId="4" fillId="2" borderId="1" xfId="1" applyFont="1" applyFill="1" applyBorder="1" applyAlignment="1" applyProtection="1">
      <alignment horizontal="center" vertical="center" wrapText="1"/>
      <protection locked="0"/>
    </xf>
    <xf numFmtId="0" fontId="20" fillId="4" borderId="1" xfId="0" applyFont="1" applyFill="1" applyBorder="1" applyAlignment="1">
      <alignment vertical="center" wrapText="1"/>
    </xf>
    <xf numFmtId="0" fontId="8" fillId="0" borderId="0" xfId="0" applyFont="1" applyAlignment="1">
      <alignment horizontal="center"/>
    </xf>
    <xf numFmtId="0" fontId="3" fillId="0" borderId="0" xfId="0" applyFont="1" applyAlignment="1">
      <alignment horizontal="center"/>
    </xf>
    <xf numFmtId="0" fontId="14" fillId="0" borderId="0" xfId="0" applyFont="1" applyAlignment="1">
      <alignment horizontal="center"/>
    </xf>
    <xf numFmtId="0" fontId="14" fillId="2" borderId="0" xfId="0" applyFont="1" applyFill="1" applyAlignment="1">
      <alignment horizontal="center"/>
    </xf>
    <xf numFmtId="0" fontId="10" fillId="8" borderId="16" xfId="0" applyFont="1" applyFill="1" applyBorder="1" applyAlignment="1">
      <alignment horizontal="right" vertical="center" wrapText="1"/>
    </xf>
    <xf numFmtId="0" fontId="10" fillId="8" borderId="20" xfId="0" applyFont="1" applyFill="1" applyBorder="1" applyAlignment="1">
      <alignment horizontal="right" vertical="center" wrapText="1"/>
    </xf>
    <xf numFmtId="0" fontId="10" fillId="8" borderId="25" xfId="0" applyFont="1" applyFill="1" applyBorder="1" applyAlignment="1">
      <alignment horizontal="right" vertical="center" wrapText="1"/>
    </xf>
    <xf numFmtId="0" fontId="9" fillId="0" borderId="20" xfId="0" applyFont="1" applyBorder="1" applyAlignment="1">
      <alignment horizontal="center"/>
    </xf>
    <xf numFmtId="0" fontId="11" fillId="8" borderId="10"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27" xfId="0" applyFont="1" applyFill="1" applyBorder="1" applyAlignment="1">
      <alignment horizontal="left" vertical="center" wrapText="1"/>
    </xf>
    <xf numFmtId="0" fontId="10" fillId="7" borderId="22"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9" fillId="0" borderId="8" xfId="0" applyFont="1" applyBorder="1" applyAlignment="1">
      <alignment horizontal="center"/>
    </xf>
    <xf numFmtId="0" fontId="8" fillId="4" borderId="1" xfId="0" applyFont="1" applyFill="1" applyBorder="1" applyAlignment="1">
      <alignment horizontal="right" vertical="center" wrapText="1"/>
    </xf>
    <xf numFmtId="0" fontId="3" fillId="0" borderId="28" xfId="0" applyFont="1" applyBorder="1" applyAlignment="1">
      <alignment horizontal="center"/>
    </xf>
    <xf numFmtId="0" fontId="14" fillId="2" borderId="0" xfId="0" applyFont="1" applyFill="1"/>
    <xf numFmtId="0" fontId="4" fillId="4" borderId="1" xfId="0" applyFont="1" applyFill="1" applyBorder="1" applyAlignment="1">
      <alignmen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4" fillId="4" borderId="2" xfId="0" applyFont="1" applyFill="1" applyBorder="1" applyAlignment="1">
      <alignment horizontal="right" vertical="center" wrapText="1"/>
    </xf>
    <xf numFmtId="0" fontId="14" fillId="4" borderId="3" xfId="0" applyFont="1" applyFill="1" applyBorder="1" applyAlignment="1">
      <alignment horizontal="right" vertical="center" wrapText="1"/>
    </xf>
    <xf numFmtId="0" fontId="14" fillId="4" borderId="4" xfId="0" applyFont="1" applyFill="1" applyBorder="1" applyAlignment="1">
      <alignment horizontal="righ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16" fillId="0" borderId="8" xfId="0" applyFont="1" applyBorder="1" applyAlignment="1">
      <alignment horizontal="center"/>
    </xf>
    <xf numFmtId="0" fontId="17" fillId="4" borderId="1" xfId="0" applyFont="1" applyFill="1" applyBorder="1" applyAlignment="1">
      <alignment horizontal="right" vertical="center" wrapText="1"/>
    </xf>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cellXfs>
  <cellStyles count="6">
    <cellStyle name="Comma" xfId="1" builtinId="3"/>
    <cellStyle name="Comma 2" xfId="3" xr:uid="{00000000-0005-0000-0000-000001000000}"/>
    <cellStyle name="Comma 2 2" xfId="5" xr:uid="{00000000-0005-0000-0000-000002000000}"/>
    <cellStyle name="Comma 3" xfId="4"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opLeftCell="B22" zoomScaleNormal="100" workbookViewId="0">
      <selection activeCell="F22" sqref="F22"/>
    </sheetView>
  </sheetViews>
  <sheetFormatPr defaultColWidth="0" defaultRowHeight="15.75" zeroHeight="1" x14ac:dyDescent="0.25"/>
  <cols>
    <col min="1" max="1" width="9.140625" style="1" hidden="1" customWidth="1"/>
    <col min="2" max="2" width="28.7109375" style="1" customWidth="1"/>
    <col min="3" max="3" width="21.7109375" style="1" bestFit="1" customWidth="1"/>
    <col min="4" max="4" width="14.28515625" style="1" bestFit="1" customWidth="1"/>
    <col min="5" max="5" width="17.7109375" style="1" customWidth="1"/>
    <col min="6" max="6" width="24.140625" style="1" customWidth="1"/>
    <col min="7" max="7" width="9.7109375" style="1" bestFit="1" customWidth="1"/>
    <col min="8" max="8" width="25.42578125" style="1" customWidth="1"/>
    <col min="9" max="9" width="17.7109375" style="1" bestFit="1" customWidth="1"/>
    <col min="10" max="10" width="9.5703125" style="1" customWidth="1"/>
    <col min="11" max="11" width="22.28515625" style="1" customWidth="1"/>
    <col min="12" max="12" width="13.5703125" style="1" customWidth="1"/>
    <col min="13" max="16384" width="9.140625" style="1" hidden="1"/>
  </cols>
  <sheetData>
    <row r="1" spans="1:12" ht="23.25" customHeight="1" x14ac:dyDescent="0.3">
      <c r="A1" s="81" t="s">
        <v>204</v>
      </c>
      <c r="B1" s="81"/>
      <c r="C1" s="81"/>
      <c r="D1" s="81"/>
      <c r="E1" s="81"/>
      <c r="F1" s="81"/>
      <c r="G1" s="81"/>
      <c r="H1" s="81"/>
      <c r="I1" s="81"/>
      <c r="J1" s="81"/>
      <c r="K1" s="81"/>
      <c r="L1" s="81"/>
    </row>
    <row r="2" spans="1:12" s="82" customFormat="1" ht="23.25" customHeight="1" x14ac:dyDescent="0.3">
      <c r="A2" s="82" t="s">
        <v>205</v>
      </c>
    </row>
    <row r="3" spans="1:12" x14ac:dyDescent="0.25">
      <c r="B3" s="93" t="s">
        <v>156</v>
      </c>
      <c r="C3" s="93"/>
      <c r="D3" s="93"/>
      <c r="E3" s="93"/>
      <c r="F3" s="93"/>
      <c r="G3" s="93"/>
      <c r="H3" s="93"/>
    </row>
    <row r="4" spans="1:12" ht="50.25" customHeight="1" x14ac:dyDescent="0.25">
      <c r="B4" s="30" t="s">
        <v>137</v>
      </c>
      <c r="C4" s="30" t="s">
        <v>181</v>
      </c>
      <c r="D4" s="30" t="s">
        <v>139</v>
      </c>
      <c r="E4" s="30" t="s">
        <v>155</v>
      </c>
      <c r="F4" s="30" t="s">
        <v>195</v>
      </c>
      <c r="G4" s="30" t="s">
        <v>140</v>
      </c>
      <c r="H4" s="31" t="s">
        <v>154</v>
      </c>
      <c r="I4" s="95"/>
      <c r="J4" s="80"/>
      <c r="K4" s="80"/>
      <c r="L4" s="80"/>
    </row>
    <row r="5" spans="1:12" ht="18" customHeight="1" x14ac:dyDescent="0.25">
      <c r="B5" s="30">
        <v>1</v>
      </c>
      <c r="C5" s="30">
        <v>2</v>
      </c>
      <c r="D5" s="30">
        <v>3</v>
      </c>
      <c r="E5" s="30">
        <v>4</v>
      </c>
      <c r="F5" s="30">
        <v>5</v>
      </c>
      <c r="G5" s="30">
        <v>6</v>
      </c>
      <c r="H5" s="30">
        <v>7</v>
      </c>
      <c r="I5" s="95"/>
      <c r="J5" s="80"/>
      <c r="K5" s="80"/>
      <c r="L5" s="80"/>
    </row>
    <row r="6" spans="1:12" ht="94.5" x14ac:dyDescent="0.25">
      <c r="B6" s="11" t="str">
        <f>'Excel CP2'!A5</f>
        <v>A. Compute Services, Storage - Attached with VMs/VDIs, Data Transfer/ Data Out charges, Database &amp; Analytics, Security/Other Component</v>
      </c>
      <c r="C6" s="32">
        <f>'Excel CP2'!M60*66</f>
        <v>0</v>
      </c>
      <c r="D6" s="72"/>
      <c r="E6" s="33">
        <f>C6-C6*D6</f>
        <v>0</v>
      </c>
      <c r="F6" s="34">
        <f>E6*(IF('Excel CP2'!$L$6="USD",'Excel CP2'!$N$8,1))</f>
        <v>0</v>
      </c>
      <c r="G6" s="73"/>
      <c r="H6" s="35">
        <f>F6+F6*G6</f>
        <v>0</v>
      </c>
      <c r="I6" s="95"/>
      <c r="J6" s="80"/>
      <c r="K6" s="80"/>
      <c r="L6" s="80"/>
    </row>
    <row r="7" spans="1:12" ht="63.75" customHeight="1" x14ac:dyDescent="0.25">
      <c r="B7" s="11" t="str">
        <f>'Excel CP2'!A61</f>
        <v>B. Storage - Blob/Object/Hot/Archive for E&amp;P Class of Data and CDN Services</v>
      </c>
      <c r="C7" s="32">
        <f>'Excel CP2'!M70*66</f>
        <v>0</v>
      </c>
      <c r="D7" s="72"/>
      <c r="E7" s="33">
        <f t="shared" ref="E7" si="0">C7-C7*D7</f>
        <v>0</v>
      </c>
      <c r="F7" s="34">
        <f>E7*(IF('Excel CP2'!$L$6="USD",'Excel CP2'!$N$8,1))</f>
        <v>0</v>
      </c>
      <c r="G7" s="73"/>
      <c r="H7" s="35">
        <f>F7+F7*G7</f>
        <v>0</v>
      </c>
      <c r="I7" s="95"/>
      <c r="J7" s="80"/>
      <c r="K7" s="80"/>
      <c r="L7" s="80"/>
    </row>
    <row r="8" spans="1:12" ht="28.5" customHeight="1" x14ac:dyDescent="0.25">
      <c r="B8" s="36" t="s">
        <v>142</v>
      </c>
      <c r="C8" s="37">
        <f>SUM(C6:C7)</f>
        <v>0</v>
      </c>
      <c r="D8" s="38"/>
      <c r="E8" s="37">
        <f>SUM(E6:E7)</f>
        <v>0</v>
      </c>
      <c r="F8" s="37">
        <f>SUM(F6:F7)</f>
        <v>0</v>
      </c>
      <c r="H8" s="39">
        <f>SUM(H6:H7)</f>
        <v>0</v>
      </c>
      <c r="I8" s="95"/>
      <c r="J8" s="80"/>
      <c r="K8" s="80"/>
      <c r="L8" s="80"/>
    </row>
    <row r="9" spans="1:12" ht="28.5" customHeight="1" x14ac:dyDescent="0.25">
      <c r="B9" s="40"/>
      <c r="C9" s="41" t="s">
        <v>141</v>
      </c>
      <c r="D9" s="42" t="e">
        <f>ROUND((C8-E8)/C8,4)</f>
        <v>#DIV/0!</v>
      </c>
      <c r="I9" s="43"/>
    </row>
    <row r="10" spans="1:12" x14ac:dyDescent="0.25">
      <c r="B10" s="44" t="s">
        <v>164</v>
      </c>
      <c r="C10" s="45"/>
      <c r="D10" s="45"/>
      <c r="E10" s="45"/>
      <c r="F10" s="79"/>
      <c r="G10" s="79"/>
      <c r="H10" s="79"/>
      <c r="I10" s="79"/>
      <c r="J10" s="79"/>
      <c r="K10" s="79"/>
      <c r="L10" s="79"/>
    </row>
    <row r="11" spans="1:12" x14ac:dyDescent="0.25">
      <c r="B11" s="46" t="s">
        <v>165</v>
      </c>
      <c r="C11" s="45"/>
      <c r="D11" s="45"/>
      <c r="E11" s="45"/>
      <c r="F11" s="79"/>
      <c r="G11" s="79"/>
      <c r="H11" s="79"/>
      <c r="I11" s="79"/>
      <c r="J11" s="79"/>
      <c r="K11" s="79"/>
      <c r="L11" s="79"/>
    </row>
    <row r="12" spans="1:12" ht="15.75" customHeight="1" x14ac:dyDescent="0.25">
      <c r="B12" s="47" t="s">
        <v>166</v>
      </c>
      <c r="C12" s="45"/>
      <c r="D12" s="45"/>
      <c r="E12" s="45"/>
      <c r="F12" s="79"/>
      <c r="G12" s="79"/>
      <c r="H12" s="79"/>
      <c r="I12" s="79"/>
      <c r="J12" s="79"/>
      <c r="K12" s="79"/>
      <c r="L12" s="79"/>
    </row>
    <row r="13" spans="1:12" x14ac:dyDescent="0.25">
      <c r="B13" s="93" t="s">
        <v>157</v>
      </c>
      <c r="C13" s="93"/>
      <c r="D13" s="93"/>
      <c r="E13" s="93"/>
      <c r="F13" s="93"/>
      <c r="G13" s="93"/>
      <c r="H13" s="93"/>
      <c r="I13" s="93"/>
      <c r="J13" s="93"/>
      <c r="K13" s="93"/>
    </row>
    <row r="14" spans="1:12" ht="47.25" x14ac:dyDescent="0.25">
      <c r="B14" s="30" t="s">
        <v>1</v>
      </c>
      <c r="C14" s="30" t="s">
        <v>135</v>
      </c>
      <c r="D14" s="30" t="s">
        <v>3</v>
      </c>
      <c r="E14" s="30" t="s">
        <v>4</v>
      </c>
      <c r="F14" s="30" t="s">
        <v>203</v>
      </c>
      <c r="G14" s="30" t="s">
        <v>144</v>
      </c>
      <c r="H14" s="30" t="s">
        <v>143</v>
      </c>
      <c r="I14" s="30" t="s">
        <v>173</v>
      </c>
      <c r="J14" s="30" t="s">
        <v>140</v>
      </c>
      <c r="K14" s="30" t="s">
        <v>138</v>
      </c>
    </row>
    <row r="15" spans="1:12" x14ac:dyDescent="0.25">
      <c r="B15" s="30">
        <v>1</v>
      </c>
      <c r="C15" s="30">
        <v>2</v>
      </c>
      <c r="D15" s="30">
        <v>3</v>
      </c>
      <c r="E15" s="30">
        <v>4</v>
      </c>
      <c r="F15" s="30">
        <v>5</v>
      </c>
      <c r="G15" s="30">
        <v>6</v>
      </c>
      <c r="H15" s="30">
        <v>7</v>
      </c>
      <c r="I15" s="30">
        <v>8</v>
      </c>
      <c r="J15" s="30">
        <v>9</v>
      </c>
      <c r="K15" s="30">
        <v>10</v>
      </c>
    </row>
    <row r="16" spans="1:12" x14ac:dyDescent="0.25">
      <c r="B16" s="48" t="s">
        <v>190</v>
      </c>
      <c r="C16" s="48"/>
      <c r="D16" s="48"/>
      <c r="E16" s="48"/>
      <c r="F16" s="48"/>
      <c r="G16" s="48"/>
      <c r="H16" s="48"/>
      <c r="I16" s="48"/>
      <c r="J16" s="48"/>
      <c r="K16" s="49"/>
    </row>
    <row r="17" spans="1:12" ht="141.75" x14ac:dyDescent="0.25">
      <c r="B17" s="50" t="s">
        <v>192</v>
      </c>
      <c r="C17" s="15" t="s">
        <v>196</v>
      </c>
      <c r="D17" s="10" t="s">
        <v>194</v>
      </c>
      <c r="E17" s="10" t="s">
        <v>202</v>
      </c>
      <c r="F17" s="74"/>
      <c r="G17" s="51" t="s">
        <v>131</v>
      </c>
      <c r="H17" s="52" t="s">
        <v>202</v>
      </c>
      <c r="I17" s="53">
        <f>F17*F8</f>
        <v>0</v>
      </c>
      <c r="J17" s="75"/>
      <c r="K17" s="54">
        <f>I17+I17*J17</f>
        <v>0</v>
      </c>
    </row>
    <row r="18" spans="1:12" x14ac:dyDescent="0.25">
      <c r="B18" s="94" t="s">
        <v>184</v>
      </c>
      <c r="C18" s="94"/>
      <c r="D18" s="94"/>
      <c r="E18" s="94"/>
      <c r="F18" s="94"/>
      <c r="G18" s="94"/>
      <c r="H18" s="94"/>
      <c r="I18" s="94"/>
      <c r="J18" s="94"/>
      <c r="K18" s="55">
        <f>K17</f>
        <v>0</v>
      </c>
    </row>
    <row r="19" spans="1:12" ht="47.25" x14ac:dyDescent="0.25">
      <c r="B19" s="30" t="s">
        <v>1</v>
      </c>
      <c r="C19" s="30" t="s">
        <v>135</v>
      </c>
      <c r="D19" s="30" t="s">
        <v>3</v>
      </c>
      <c r="E19" s="30" t="s">
        <v>4</v>
      </c>
      <c r="F19" s="30" t="s">
        <v>136</v>
      </c>
      <c r="G19" s="30" t="s">
        <v>144</v>
      </c>
      <c r="H19" s="30" t="s">
        <v>143</v>
      </c>
      <c r="I19" s="30" t="s">
        <v>173</v>
      </c>
      <c r="J19" s="30" t="s">
        <v>140</v>
      </c>
      <c r="K19" s="30" t="s">
        <v>138</v>
      </c>
    </row>
    <row r="20" spans="1:12" x14ac:dyDescent="0.25">
      <c r="B20" s="30">
        <v>1</v>
      </c>
      <c r="C20" s="30">
        <v>2</v>
      </c>
      <c r="D20" s="30">
        <v>3</v>
      </c>
      <c r="E20" s="30">
        <v>4</v>
      </c>
      <c r="F20" s="30">
        <v>5</v>
      </c>
      <c r="G20" s="30">
        <v>6</v>
      </c>
      <c r="H20" s="30">
        <v>7</v>
      </c>
      <c r="I20" s="30">
        <v>8</v>
      </c>
      <c r="J20" s="30">
        <v>9</v>
      </c>
      <c r="K20" s="30">
        <v>10</v>
      </c>
    </row>
    <row r="21" spans="1:12" x14ac:dyDescent="0.25">
      <c r="B21" s="48" t="s">
        <v>191</v>
      </c>
      <c r="C21" s="48"/>
      <c r="D21" s="48"/>
      <c r="E21" s="48"/>
      <c r="F21" s="48"/>
      <c r="G21" s="48"/>
      <c r="H21" s="48"/>
      <c r="I21" s="48"/>
      <c r="J21" s="48"/>
      <c r="K21" s="49"/>
    </row>
    <row r="22" spans="1:12" ht="189" x14ac:dyDescent="0.25">
      <c r="B22" s="50" t="s">
        <v>128</v>
      </c>
      <c r="C22" s="15" t="s">
        <v>171</v>
      </c>
      <c r="D22" s="10" t="s">
        <v>124</v>
      </c>
      <c r="E22" s="10">
        <v>4096</v>
      </c>
      <c r="F22" s="76"/>
      <c r="G22" s="51" t="str">
        <f>G17</f>
        <v>INR</v>
      </c>
      <c r="H22" s="56">
        <f>E22*F22</f>
        <v>0</v>
      </c>
      <c r="I22" s="52" t="s">
        <v>193</v>
      </c>
      <c r="J22" s="75"/>
      <c r="K22" s="54">
        <f>H22+H22*J22</f>
        <v>0</v>
      </c>
    </row>
    <row r="23" spans="1:12" x14ac:dyDescent="0.25">
      <c r="B23" s="94" t="s">
        <v>197</v>
      </c>
      <c r="C23" s="94"/>
      <c r="D23" s="94"/>
      <c r="E23" s="94"/>
      <c r="F23" s="94"/>
      <c r="G23" s="94"/>
      <c r="H23" s="94"/>
      <c r="I23" s="94"/>
      <c r="J23" s="94"/>
      <c r="K23" s="55">
        <f>SUM(K22)</f>
        <v>0</v>
      </c>
    </row>
    <row r="24" spans="1:12" x14ac:dyDescent="0.25"/>
    <row r="25" spans="1:12" ht="16.5" thickBot="1" x14ac:dyDescent="0.3">
      <c r="B25" s="86" t="s">
        <v>174</v>
      </c>
      <c r="C25" s="86"/>
      <c r="D25" s="86"/>
      <c r="E25" s="86"/>
      <c r="F25" s="86"/>
      <c r="G25" s="86"/>
      <c r="H25" s="86"/>
    </row>
    <row r="26" spans="1:12" ht="19.5" customHeight="1" thickBot="1" x14ac:dyDescent="0.3">
      <c r="B26" s="57" t="s">
        <v>158</v>
      </c>
      <c r="C26" s="90" t="s">
        <v>159</v>
      </c>
      <c r="D26" s="91"/>
      <c r="E26" s="91"/>
      <c r="F26" s="91"/>
      <c r="G26" s="92"/>
      <c r="H26" s="58" t="s">
        <v>160</v>
      </c>
      <c r="I26" s="80"/>
      <c r="J26" s="80"/>
      <c r="K26" s="80"/>
      <c r="L26" s="80"/>
    </row>
    <row r="27" spans="1:12" ht="48" customHeight="1" x14ac:dyDescent="0.25">
      <c r="B27" s="59">
        <v>1</v>
      </c>
      <c r="C27" s="87" t="str">
        <f>B6 &amp;"   (Column 7 of Table CP3 (A)"</f>
        <v>A. Compute Services, Storage - Attached with VMs/VDIs, Data Transfer/ Data Out charges, Database &amp; Analytics, Security/Other Component   (Column 7 of Table CP3 (A)</v>
      </c>
      <c r="D27" s="87"/>
      <c r="E27" s="87"/>
      <c r="F27" s="87"/>
      <c r="G27" s="87"/>
      <c r="H27" s="60">
        <f>H6</f>
        <v>0</v>
      </c>
      <c r="I27" s="80"/>
      <c r="J27" s="80"/>
      <c r="K27" s="80"/>
      <c r="L27" s="80"/>
    </row>
    <row r="28" spans="1:12" ht="39.75" customHeight="1" x14ac:dyDescent="0.25">
      <c r="B28" s="61">
        <v>2</v>
      </c>
      <c r="C28" s="88" t="str">
        <f>B7 &amp;"   (Column 7 of Table CP3 (A)"</f>
        <v>B. Storage - Blob/Object/Hot/Archive for E&amp;P Class of Data and CDN Services   (Column 7 of Table CP3 (A)</v>
      </c>
      <c r="D28" s="88"/>
      <c r="E28" s="88"/>
      <c r="F28" s="88"/>
      <c r="G28" s="88"/>
      <c r="H28" s="62">
        <f>H7</f>
        <v>0</v>
      </c>
      <c r="I28" s="80"/>
      <c r="J28" s="80"/>
      <c r="K28" s="80"/>
      <c r="L28" s="80"/>
    </row>
    <row r="29" spans="1:12" ht="39.75" customHeight="1" x14ac:dyDescent="0.25">
      <c r="B29" s="63">
        <v>3</v>
      </c>
      <c r="C29" s="88" t="str">
        <f>B16 &amp;"   (Sub Total of Other Services C [Column 10 of Table CP3 (B))"</f>
        <v>C. Support Services    (Sub Total of Other Services C [Column 10 of Table CP3 (B))</v>
      </c>
      <c r="D29" s="88"/>
      <c r="E29" s="88"/>
      <c r="F29" s="88"/>
      <c r="G29" s="88"/>
      <c r="H29" s="64">
        <f>K18</f>
        <v>0</v>
      </c>
      <c r="I29" s="80"/>
      <c r="J29" s="80"/>
      <c r="K29" s="80"/>
      <c r="L29" s="80"/>
    </row>
    <row r="30" spans="1:12" ht="19.5" customHeight="1" thickBot="1" x14ac:dyDescent="0.3">
      <c r="B30" s="65">
        <v>4</v>
      </c>
      <c r="C30" s="89" t="str">
        <f>B21 &amp;"   (Sub Total of Other Services D [Column 10 of Table CP3 (B))"</f>
        <v>D. Migration One time   (Sub Total of Other Services D [Column 10 of Table CP3 (B))</v>
      </c>
      <c r="D30" s="89"/>
      <c r="E30" s="89"/>
      <c r="F30" s="89"/>
      <c r="G30" s="89"/>
      <c r="H30" s="66">
        <f>K23</f>
        <v>0</v>
      </c>
      <c r="I30" s="80"/>
      <c r="J30" s="80"/>
      <c r="K30" s="80"/>
      <c r="L30" s="80"/>
    </row>
    <row r="31" spans="1:12" ht="19.5" customHeight="1" thickBot="1" x14ac:dyDescent="0.3">
      <c r="E31" s="83" t="s">
        <v>161</v>
      </c>
      <c r="F31" s="84"/>
      <c r="G31" s="85"/>
      <c r="H31" s="67">
        <f>SUM(H27:H30)</f>
        <v>0</v>
      </c>
      <c r="I31" s="80"/>
      <c r="J31" s="80"/>
      <c r="K31" s="80"/>
      <c r="L31" s="80"/>
    </row>
    <row r="32" spans="1:12" x14ac:dyDescent="0.25">
      <c r="A32" s="80"/>
      <c r="B32" s="80"/>
      <c r="C32" s="80"/>
      <c r="D32" s="80"/>
      <c r="E32" s="80"/>
      <c r="F32" s="80"/>
      <c r="G32" s="80"/>
      <c r="H32" s="80"/>
      <c r="I32" s="80"/>
      <c r="J32" s="80"/>
      <c r="K32" s="80"/>
      <c r="L32" s="80"/>
    </row>
    <row r="33" spans="1:12" ht="15.75" hidden="1" customHeight="1" x14ac:dyDescent="0.25">
      <c r="E33" s="3"/>
      <c r="F33" s="3"/>
      <c r="G33" s="3"/>
      <c r="H33" s="3"/>
      <c r="I33" s="80"/>
      <c r="J33" s="80"/>
      <c r="K33" s="80"/>
      <c r="L33" s="80"/>
    </row>
    <row r="34" spans="1:12" ht="15.75" hidden="1" customHeight="1" x14ac:dyDescent="0.25">
      <c r="H34" s="68"/>
      <c r="I34" s="80"/>
      <c r="J34" s="80"/>
      <c r="K34" s="80"/>
      <c r="L34" s="80"/>
    </row>
    <row r="35" spans="1:12" ht="15.75" hidden="1" customHeight="1" x14ac:dyDescent="0.25">
      <c r="H35" s="68"/>
      <c r="I35" s="80"/>
      <c r="J35" s="80"/>
      <c r="K35" s="80"/>
      <c r="L35" s="80"/>
    </row>
    <row r="36" spans="1:12" x14ac:dyDescent="0.25">
      <c r="A36" s="80"/>
      <c r="B36" s="80"/>
      <c r="C36" s="80"/>
      <c r="D36" s="80"/>
      <c r="E36" s="80"/>
      <c r="F36" s="80"/>
      <c r="G36" s="80"/>
      <c r="H36" s="80"/>
      <c r="I36" s="80"/>
      <c r="J36" s="80"/>
      <c r="K36" s="80"/>
      <c r="L36" s="80"/>
    </row>
  </sheetData>
  <sheetProtection algorithmName="SHA-512" hashValue="3LZRrxhW96EGHXH3NTg4aYsrrrTpZFAFsvIC3J7Vy7jS0u9XDcB5/9UzghOpWRlA4ALBZoQoVSOk81VTKVJscg==" saltValue="7P9Lpb1OcjacztSCU9qnXw==" spinCount="100000" sheet="1" selectLockedCells="1"/>
  <mergeCells count="18">
    <mergeCell ref="I26:L36"/>
    <mergeCell ref="A36:H36"/>
    <mergeCell ref="F10:L12"/>
    <mergeCell ref="A32:H32"/>
    <mergeCell ref="A1:L1"/>
    <mergeCell ref="A2:XFD2"/>
    <mergeCell ref="E31:G31"/>
    <mergeCell ref="B25:H25"/>
    <mergeCell ref="C27:G27"/>
    <mergeCell ref="C28:G28"/>
    <mergeCell ref="C30:G30"/>
    <mergeCell ref="C26:G26"/>
    <mergeCell ref="C29:G29"/>
    <mergeCell ref="B3:H3"/>
    <mergeCell ref="B23:J23"/>
    <mergeCell ref="B13:K13"/>
    <mergeCell ref="B18:J18"/>
    <mergeCell ref="I4:L8"/>
  </mergeCells>
  <dataValidations count="1">
    <dataValidation type="decimal" allowBlank="1" showInputMessage="1" showErrorMessage="1" sqref="D6:D7 J22 G6 J17 F17" xr:uid="{00000000-0002-0000-0000-000000000000}">
      <formula1>0</formula1>
      <formula2>1</formula2>
    </dataValidation>
  </dataValidation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2"/>
  <sheetViews>
    <sheetView tabSelected="1" view="pageBreakPreview" zoomScale="85" zoomScaleNormal="115" zoomScaleSheetLayoutView="85" workbookViewId="0">
      <selection activeCell="K62" sqref="K62:K69"/>
    </sheetView>
  </sheetViews>
  <sheetFormatPr defaultColWidth="8.85546875" defaultRowHeight="15.75" x14ac:dyDescent="0.25"/>
  <cols>
    <col min="1" max="1" width="9.28515625" style="1" bestFit="1" customWidth="1"/>
    <col min="2" max="2" width="17.5703125" style="1" customWidth="1"/>
    <col min="3" max="3" width="27.7109375" style="1" customWidth="1"/>
    <col min="4" max="4" width="38.7109375" style="1" customWidth="1"/>
    <col min="5" max="5" width="33.85546875" style="1" customWidth="1"/>
    <col min="6" max="6" width="28.28515625" style="1" customWidth="1"/>
    <col min="7" max="7" width="18" style="1" customWidth="1"/>
    <col min="8" max="8" width="8.85546875" style="1"/>
    <col min="9" max="9" width="10.7109375" style="1" customWidth="1"/>
    <col min="10" max="10" width="11.28515625" style="1" customWidth="1"/>
    <col min="11" max="11" width="14.28515625" style="1" bestFit="1" customWidth="1"/>
    <col min="12" max="12" width="13.140625" style="1" customWidth="1"/>
    <col min="13" max="13" width="22.7109375" style="1" customWidth="1"/>
    <col min="14" max="14" width="11.5703125" style="1" hidden="1" customWidth="1"/>
    <col min="15" max="15" width="8.85546875" style="1" hidden="1" customWidth="1"/>
    <col min="16" max="16" width="16.140625" style="1" customWidth="1"/>
    <col min="17" max="17" width="8.85546875" style="1"/>
    <col min="18" max="18" width="24.28515625" style="1" customWidth="1"/>
    <col min="19" max="16384" width="8.85546875" style="1"/>
  </cols>
  <sheetData>
    <row r="1" spans="1:18" ht="31.5" x14ac:dyDescent="0.5">
      <c r="A1" s="113" t="s">
        <v>172</v>
      </c>
      <c r="B1" s="113"/>
      <c r="C1" s="113"/>
      <c r="D1" s="113"/>
      <c r="E1" s="113"/>
      <c r="F1" s="113"/>
      <c r="G1" s="113"/>
      <c r="H1" s="113"/>
      <c r="I1" s="113"/>
      <c r="J1" s="113"/>
      <c r="K1" s="113"/>
      <c r="L1" s="113"/>
      <c r="M1" s="113"/>
    </row>
    <row r="2" spans="1:18" s="96" customFormat="1" ht="23.25" customHeight="1" x14ac:dyDescent="0.3">
      <c r="A2" s="96" t="s">
        <v>206</v>
      </c>
    </row>
    <row r="3" spans="1:18" ht="47.25" x14ac:dyDescent="0.25">
      <c r="A3" s="8" t="s">
        <v>0</v>
      </c>
      <c r="B3" s="18" t="s">
        <v>145</v>
      </c>
      <c r="C3" s="18" t="s">
        <v>145</v>
      </c>
      <c r="D3" s="18" t="s">
        <v>147</v>
      </c>
      <c r="E3" s="18" t="s">
        <v>148</v>
      </c>
      <c r="F3" s="18" t="s">
        <v>149</v>
      </c>
      <c r="G3" s="8" t="s">
        <v>2</v>
      </c>
      <c r="H3" s="8" t="s">
        <v>3</v>
      </c>
      <c r="I3" s="18" t="s">
        <v>4</v>
      </c>
      <c r="J3" s="8" t="s">
        <v>5</v>
      </c>
      <c r="K3" s="18" t="s">
        <v>129</v>
      </c>
      <c r="L3" s="18" t="s">
        <v>130</v>
      </c>
      <c r="M3" s="18" t="s">
        <v>150</v>
      </c>
    </row>
    <row r="4" spans="1:18" x14ac:dyDescent="0.25">
      <c r="A4" s="8">
        <v>1</v>
      </c>
      <c r="B4" s="8">
        <v>2</v>
      </c>
      <c r="C4" s="8">
        <v>3</v>
      </c>
      <c r="D4" s="8">
        <v>4</v>
      </c>
      <c r="E4" s="8">
        <v>5</v>
      </c>
      <c r="F4" s="8">
        <v>6</v>
      </c>
      <c r="G4" s="8">
        <v>7</v>
      </c>
      <c r="H4" s="8">
        <v>8</v>
      </c>
      <c r="I4" s="18">
        <v>9</v>
      </c>
      <c r="J4" s="8">
        <v>10</v>
      </c>
      <c r="K4" s="8">
        <v>11</v>
      </c>
      <c r="L4" s="8">
        <v>12</v>
      </c>
      <c r="M4" s="8">
        <v>13</v>
      </c>
    </row>
    <row r="5" spans="1:18" ht="15.75" customHeight="1" x14ac:dyDescent="0.25">
      <c r="A5" s="106" t="s">
        <v>182</v>
      </c>
      <c r="B5" s="107"/>
      <c r="C5" s="107"/>
      <c r="D5" s="107"/>
      <c r="E5" s="107"/>
      <c r="F5" s="107"/>
      <c r="G5" s="107"/>
      <c r="H5" s="107"/>
      <c r="I5" s="107"/>
      <c r="J5" s="107"/>
      <c r="K5" s="107"/>
      <c r="L5" s="107"/>
      <c r="M5" s="108"/>
    </row>
    <row r="6" spans="1:18" ht="31.5" customHeight="1" x14ac:dyDescent="0.25">
      <c r="A6" s="9">
        <v>1</v>
      </c>
      <c r="B6" s="10" t="s">
        <v>6</v>
      </c>
      <c r="C6" s="98" t="s">
        <v>162</v>
      </c>
      <c r="D6" s="10" t="s">
        <v>7</v>
      </c>
      <c r="E6" s="69"/>
      <c r="F6" s="69"/>
      <c r="G6" s="10" t="s">
        <v>8</v>
      </c>
      <c r="H6" s="10" t="s">
        <v>9</v>
      </c>
      <c r="I6" s="12">
        <v>2</v>
      </c>
      <c r="J6" s="10">
        <v>730</v>
      </c>
      <c r="K6" s="71"/>
      <c r="L6" s="77" t="s">
        <v>131</v>
      </c>
      <c r="M6" s="25">
        <f>I6*J6*K6</f>
        <v>0</v>
      </c>
      <c r="N6" s="20" t="s">
        <v>131</v>
      </c>
      <c r="R6" s="2"/>
    </row>
    <row r="7" spans="1:18" ht="31.5" x14ac:dyDescent="0.25">
      <c r="A7" s="9">
        <f>A6+1</f>
        <v>2</v>
      </c>
      <c r="B7" s="10" t="s">
        <v>6</v>
      </c>
      <c r="C7" s="99"/>
      <c r="D7" s="10" t="s">
        <v>10</v>
      </c>
      <c r="E7" s="69"/>
      <c r="F7" s="69"/>
      <c r="G7" s="10" t="s">
        <v>8</v>
      </c>
      <c r="H7" s="10" t="s">
        <v>9</v>
      </c>
      <c r="I7" s="12">
        <v>2</v>
      </c>
      <c r="J7" s="10">
        <v>730</v>
      </c>
      <c r="K7" s="71"/>
      <c r="L7" s="14" t="str">
        <f>L6</f>
        <v>INR</v>
      </c>
      <c r="M7" s="25">
        <f t="shared" ref="M7:M56" si="0">I7*J7*K7</f>
        <v>0</v>
      </c>
      <c r="N7" s="20" t="s">
        <v>132</v>
      </c>
      <c r="R7" s="2"/>
    </row>
    <row r="8" spans="1:18" ht="31.5" x14ac:dyDescent="0.25">
      <c r="A8" s="9">
        <f t="shared" ref="A8:A22" si="1">A7+1</f>
        <v>3</v>
      </c>
      <c r="B8" s="10" t="s">
        <v>6</v>
      </c>
      <c r="C8" s="99"/>
      <c r="D8" s="10" t="s">
        <v>11</v>
      </c>
      <c r="E8" s="69"/>
      <c r="F8" s="69"/>
      <c r="G8" s="10" t="s">
        <v>8</v>
      </c>
      <c r="H8" s="10" t="s">
        <v>9</v>
      </c>
      <c r="I8" s="12">
        <v>5</v>
      </c>
      <c r="J8" s="10">
        <v>300</v>
      </c>
      <c r="K8" s="71"/>
      <c r="L8" s="14" t="str">
        <f t="shared" ref="L8:L59" si="2">L7</f>
        <v>INR</v>
      </c>
      <c r="M8" s="25">
        <f t="shared" si="0"/>
        <v>0</v>
      </c>
      <c r="N8" s="19">
        <v>82.886499999999998</v>
      </c>
      <c r="R8" s="2"/>
    </row>
    <row r="9" spans="1:18" ht="31.5" x14ac:dyDescent="0.25">
      <c r="A9" s="9">
        <f t="shared" si="1"/>
        <v>4</v>
      </c>
      <c r="B9" s="10" t="s">
        <v>6</v>
      </c>
      <c r="C9" s="99"/>
      <c r="D9" s="10" t="s">
        <v>12</v>
      </c>
      <c r="E9" s="69"/>
      <c r="F9" s="69"/>
      <c r="G9" s="10" t="s">
        <v>8</v>
      </c>
      <c r="H9" s="10" t="s">
        <v>9</v>
      </c>
      <c r="I9" s="12">
        <v>2</v>
      </c>
      <c r="J9" s="10">
        <v>730</v>
      </c>
      <c r="K9" s="71"/>
      <c r="L9" s="14" t="str">
        <f t="shared" si="2"/>
        <v>INR</v>
      </c>
      <c r="M9" s="25">
        <f t="shared" si="0"/>
        <v>0</v>
      </c>
      <c r="R9" s="2"/>
    </row>
    <row r="10" spans="1:18" ht="31.5" x14ac:dyDescent="0.25">
      <c r="A10" s="9">
        <f t="shared" si="1"/>
        <v>5</v>
      </c>
      <c r="B10" s="10" t="s">
        <v>6</v>
      </c>
      <c r="C10" s="99"/>
      <c r="D10" s="10" t="s">
        <v>13</v>
      </c>
      <c r="E10" s="69"/>
      <c r="F10" s="69"/>
      <c r="G10" s="10" t="s">
        <v>8</v>
      </c>
      <c r="H10" s="10" t="s">
        <v>9</v>
      </c>
      <c r="I10" s="12">
        <v>2</v>
      </c>
      <c r="J10" s="10">
        <v>730</v>
      </c>
      <c r="K10" s="71"/>
      <c r="L10" s="14" t="str">
        <f t="shared" si="2"/>
        <v>INR</v>
      </c>
      <c r="M10" s="25">
        <f t="shared" si="0"/>
        <v>0</v>
      </c>
      <c r="R10" s="2"/>
    </row>
    <row r="11" spans="1:18" ht="31.5" x14ac:dyDescent="0.25">
      <c r="A11" s="9">
        <f t="shared" si="1"/>
        <v>6</v>
      </c>
      <c r="B11" s="10" t="s">
        <v>6</v>
      </c>
      <c r="C11" s="99"/>
      <c r="D11" s="10" t="s">
        <v>14</v>
      </c>
      <c r="E11" s="69"/>
      <c r="F11" s="69"/>
      <c r="G11" s="10" t="s">
        <v>8</v>
      </c>
      <c r="H11" s="10" t="s">
        <v>9</v>
      </c>
      <c r="I11" s="12">
        <v>2</v>
      </c>
      <c r="J11" s="10">
        <v>730</v>
      </c>
      <c r="K11" s="71"/>
      <c r="L11" s="14" t="str">
        <f t="shared" si="2"/>
        <v>INR</v>
      </c>
      <c r="M11" s="25">
        <f t="shared" si="0"/>
        <v>0</v>
      </c>
      <c r="R11" s="2"/>
    </row>
    <row r="12" spans="1:18" ht="31.5" x14ac:dyDescent="0.25">
      <c r="A12" s="9">
        <f t="shared" si="1"/>
        <v>7</v>
      </c>
      <c r="B12" s="10" t="s">
        <v>6</v>
      </c>
      <c r="C12" s="99"/>
      <c r="D12" s="10" t="s">
        <v>15</v>
      </c>
      <c r="E12" s="69"/>
      <c r="F12" s="69"/>
      <c r="G12" s="10" t="s">
        <v>8</v>
      </c>
      <c r="H12" s="10" t="s">
        <v>9</v>
      </c>
      <c r="I12" s="12">
        <v>5</v>
      </c>
      <c r="J12" s="10">
        <v>300</v>
      </c>
      <c r="K12" s="71"/>
      <c r="L12" s="14" t="str">
        <f t="shared" si="2"/>
        <v>INR</v>
      </c>
      <c r="M12" s="25">
        <f t="shared" si="0"/>
        <v>0</v>
      </c>
      <c r="R12" s="2"/>
    </row>
    <row r="13" spans="1:18" ht="31.5" x14ac:dyDescent="0.25">
      <c r="A13" s="9">
        <f t="shared" si="1"/>
        <v>8</v>
      </c>
      <c r="B13" s="10" t="s">
        <v>6</v>
      </c>
      <c r="C13" s="99"/>
      <c r="D13" s="10" t="s">
        <v>16</v>
      </c>
      <c r="E13" s="69"/>
      <c r="F13" s="69"/>
      <c r="G13" s="10" t="s">
        <v>8</v>
      </c>
      <c r="H13" s="10" t="s">
        <v>9</v>
      </c>
      <c r="I13" s="12">
        <v>2</v>
      </c>
      <c r="J13" s="10">
        <v>730</v>
      </c>
      <c r="K13" s="71"/>
      <c r="L13" s="14" t="str">
        <f t="shared" si="2"/>
        <v>INR</v>
      </c>
      <c r="M13" s="25">
        <f t="shared" si="0"/>
        <v>0</v>
      </c>
      <c r="R13" s="2"/>
    </row>
    <row r="14" spans="1:18" ht="31.5" x14ac:dyDescent="0.25">
      <c r="A14" s="9">
        <f t="shared" si="1"/>
        <v>9</v>
      </c>
      <c r="B14" s="10" t="s">
        <v>6</v>
      </c>
      <c r="C14" s="100"/>
      <c r="D14" s="10" t="s">
        <v>17</v>
      </c>
      <c r="E14" s="69"/>
      <c r="F14" s="69"/>
      <c r="G14" s="10" t="s">
        <v>8</v>
      </c>
      <c r="H14" s="10" t="s">
        <v>9</v>
      </c>
      <c r="I14" s="12">
        <v>5</v>
      </c>
      <c r="J14" s="10">
        <v>300</v>
      </c>
      <c r="K14" s="71"/>
      <c r="L14" s="14" t="str">
        <f t="shared" si="2"/>
        <v>INR</v>
      </c>
      <c r="M14" s="25">
        <f t="shared" si="0"/>
        <v>0</v>
      </c>
      <c r="R14" s="2"/>
    </row>
    <row r="15" spans="1:18" ht="189" x14ac:dyDescent="0.25">
      <c r="A15" s="9">
        <f t="shared" si="1"/>
        <v>10</v>
      </c>
      <c r="B15" s="10" t="s">
        <v>6</v>
      </c>
      <c r="C15" s="10" t="s">
        <v>167</v>
      </c>
      <c r="D15" s="10" t="s">
        <v>16</v>
      </c>
      <c r="E15" s="69"/>
      <c r="F15" s="69"/>
      <c r="G15" s="10" t="s">
        <v>8</v>
      </c>
      <c r="H15" s="10" t="s">
        <v>9</v>
      </c>
      <c r="I15" s="12">
        <v>2</v>
      </c>
      <c r="J15" s="10">
        <v>150</v>
      </c>
      <c r="K15" s="71"/>
      <c r="L15" s="14" t="str">
        <f t="shared" si="2"/>
        <v>INR</v>
      </c>
      <c r="M15" s="25">
        <f t="shared" si="0"/>
        <v>0</v>
      </c>
      <c r="R15" s="2"/>
    </row>
    <row r="16" spans="1:18" ht="48.75" customHeight="1" x14ac:dyDescent="0.25">
      <c r="A16" s="9">
        <f t="shared" si="1"/>
        <v>11</v>
      </c>
      <c r="B16" s="10" t="s">
        <v>6</v>
      </c>
      <c r="C16" s="109" t="s">
        <v>207</v>
      </c>
      <c r="D16" s="10" t="s">
        <v>18</v>
      </c>
      <c r="E16" s="69"/>
      <c r="F16" s="69"/>
      <c r="G16" s="10" t="s">
        <v>8</v>
      </c>
      <c r="H16" s="10" t="s">
        <v>9</v>
      </c>
      <c r="I16" s="12">
        <v>1</v>
      </c>
      <c r="J16" s="10">
        <v>150</v>
      </c>
      <c r="K16" s="71"/>
      <c r="L16" s="14" t="str">
        <f t="shared" si="2"/>
        <v>INR</v>
      </c>
      <c r="M16" s="25">
        <f t="shared" si="0"/>
        <v>0</v>
      </c>
      <c r="R16" s="2"/>
    </row>
    <row r="17" spans="1:18" ht="48.75" customHeight="1" x14ac:dyDescent="0.25">
      <c r="A17" s="9">
        <f t="shared" si="1"/>
        <v>12</v>
      </c>
      <c r="B17" s="10" t="s">
        <v>6</v>
      </c>
      <c r="C17" s="110"/>
      <c r="D17" s="10" t="s">
        <v>127</v>
      </c>
      <c r="E17" s="69"/>
      <c r="F17" s="69"/>
      <c r="G17" s="10" t="s">
        <v>8</v>
      </c>
      <c r="H17" s="10" t="s">
        <v>9</v>
      </c>
      <c r="I17" s="12">
        <v>1</v>
      </c>
      <c r="J17" s="10">
        <v>150</v>
      </c>
      <c r="K17" s="71"/>
      <c r="L17" s="14" t="str">
        <f t="shared" si="2"/>
        <v>INR</v>
      </c>
      <c r="M17" s="25">
        <f t="shared" si="0"/>
        <v>0</v>
      </c>
      <c r="R17" s="2"/>
    </row>
    <row r="18" spans="1:18" ht="48.75" customHeight="1" x14ac:dyDescent="0.25">
      <c r="A18" s="9">
        <f t="shared" si="1"/>
        <v>13</v>
      </c>
      <c r="B18" s="10" t="s">
        <v>6</v>
      </c>
      <c r="C18" s="111"/>
      <c r="D18" s="10" t="s">
        <v>19</v>
      </c>
      <c r="E18" s="69"/>
      <c r="F18" s="69"/>
      <c r="G18" s="10" t="s">
        <v>8</v>
      </c>
      <c r="H18" s="10" t="s">
        <v>9</v>
      </c>
      <c r="I18" s="12">
        <v>1</v>
      </c>
      <c r="J18" s="10">
        <v>150</v>
      </c>
      <c r="K18" s="71"/>
      <c r="L18" s="14" t="str">
        <f t="shared" si="2"/>
        <v>INR</v>
      </c>
      <c r="M18" s="25">
        <f t="shared" si="0"/>
        <v>0</v>
      </c>
      <c r="R18" s="2"/>
    </row>
    <row r="19" spans="1:18" s="3" customFormat="1" ht="94.5" x14ac:dyDescent="0.25">
      <c r="A19" s="9">
        <f t="shared" si="1"/>
        <v>14</v>
      </c>
      <c r="B19" s="12" t="s">
        <v>6</v>
      </c>
      <c r="C19" s="13" t="s">
        <v>20</v>
      </c>
      <c r="D19" s="10" t="s">
        <v>208</v>
      </c>
      <c r="E19" s="69"/>
      <c r="F19" s="69"/>
      <c r="G19" s="12" t="s">
        <v>21</v>
      </c>
      <c r="H19" s="12" t="s">
        <v>125</v>
      </c>
      <c r="I19" s="12">
        <v>1</v>
      </c>
      <c r="J19" s="10">
        <v>30</v>
      </c>
      <c r="K19" s="71"/>
      <c r="L19" s="14" t="str">
        <f t="shared" si="2"/>
        <v>INR</v>
      </c>
      <c r="M19" s="25">
        <f t="shared" si="0"/>
        <v>0</v>
      </c>
      <c r="N19" s="29" t="e">
        <f>+K19-#REF!</f>
        <v>#REF!</v>
      </c>
      <c r="O19" s="1"/>
      <c r="Q19" s="1"/>
      <c r="R19" s="2"/>
    </row>
    <row r="20" spans="1:18" ht="31.5" x14ac:dyDescent="0.25">
      <c r="A20" s="9">
        <f t="shared" si="1"/>
        <v>15</v>
      </c>
      <c r="B20" s="10" t="s">
        <v>6</v>
      </c>
      <c r="C20" s="10" t="s">
        <v>22</v>
      </c>
      <c r="D20" s="10" t="s">
        <v>23</v>
      </c>
      <c r="E20" s="69"/>
      <c r="F20" s="69"/>
      <c r="G20" s="10" t="s">
        <v>8</v>
      </c>
      <c r="H20" s="10" t="s">
        <v>24</v>
      </c>
      <c r="I20" s="12">
        <v>100</v>
      </c>
      <c r="J20" s="10">
        <v>1</v>
      </c>
      <c r="K20" s="71"/>
      <c r="L20" s="14" t="str">
        <f t="shared" si="2"/>
        <v>INR</v>
      </c>
      <c r="M20" s="25">
        <f t="shared" si="0"/>
        <v>0</v>
      </c>
      <c r="R20" s="2"/>
    </row>
    <row r="21" spans="1:18" ht="63" x14ac:dyDescent="0.25">
      <c r="A21" s="9">
        <f t="shared" si="1"/>
        <v>16</v>
      </c>
      <c r="B21" s="10" t="s">
        <v>6</v>
      </c>
      <c r="C21" s="10" t="s">
        <v>25</v>
      </c>
      <c r="D21" s="10" t="s">
        <v>26</v>
      </c>
      <c r="E21" s="69"/>
      <c r="F21" s="69"/>
      <c r="G21" s="10" t="s">
        <v>8</v>
      </c>
      <c r="H21" s="10" t="s">
        <v>180</v>
      </c>
      <c r="I21" s="12">
        <v>2</v>
      </c>
      <c r="J21" s="10">
        <v>1</v>
      </c>
      <c r="K21" s="71"/>
      <c r="L21" s="14" t="str">
        <f t="shared" si="2"/>
        <v>INR</v>
      </c>
      <c r="M21" s="25">
        <f t="shared" si="0"/>
        <v>0</v>
      </c>
      <c r="R21" s="2"/>
    </row>
    <row r="22" spans="1:18" ht="157.5" x14ac:dyDescent="0.25">
      <c r="A22" s="9">
        <f t="shared" si="1"/>
        <v>17</v>
      </c>
      <c r="B22" s="10" t="s">
        <v>6</v>
      </c>
      <c r="C22" s="10" t="s">
        <v>27</v>
      </c>
      <c r="D22" s="10" t="s">
        <v>209</v>
      </c>
      <c r="E22" s="69"/>
      <c r="F22" s="69"/>
      <c r="G22" s="10" t="s">
        <v>8</v>
      </c>
      <c r="H22" s="10" t="s">
        <v>28</v>
      </c>
      <c r="I22" s="12">
        <v>50000</v>
      </c>
      <c r="J22" s="10">
        <v>1</v>
      </c>
      <c r="K22" s="71"/>
      <c r="L22" s="14" t="str">
        <f t="shared" si="2"/>
        <v>INR</v>
      </c>
      <c r="M22" s="25">
        <f t="shared" si="0"/>
        <v>0</v>
      </c>
      <c r="R22" s="2"/>
    </row>
    <row r="23" spans="1:18" ht="141.75" x14ac:dyDescent="0.25">
      <c r="A23" s="9">
        <f t="shared" ref="A23:A59" si="3">A22+1</f>
        <v>18</v>
      </c>
      <c r="B23" s="10" t="s">
        <v>29</v>
      </c>
      <c r="C23" s="10" t="s">
        <v>30</v>
      </c>
      <c r="D23" s="78" t="s">
        <v>210</v>
      </c>
      <c r="E23" s="69"/>
      <c r="F23" s="69"/>
      <c r="G23" s="10" t="s">
        <v>8</v>
      </c>
      <c r="H23" s="10" t="s">
        <v>31</v>
      </c>
      <c r="I23" s="12">
        <v>30</v>
      </c>
      <c r="J23" s="10">
        <v>1</v>
      </c>
      <c r="K23" s="71"/>
      <c r="L23" s="14" t="str">
        <f t="shared" si="2"/>
        <v>INR</v>
      </c>
      <c r="M23" s="25">
        <f t="shared" si="0"/>
        <v>0</v>
      </c>
      <c r="N23" s="5"/>
      <c r="P23" s="5"/>
      <c r="R23" s="2"/>
    </row>
    <row r="24" spans="1:18" ht="141.75" x14ac:dyDescent="0.25">
      <c r="A24" s="9">
        <f t="shared" si="3"/>
        <v>19</v>
      </c>
      <c r="B24" s="10" t="s">
        <v>29</v>
      </c>
      <c r="C24" s="10" t="s">
        <v>30</v>
      </c>
      <c r="D24" s="78" t="s">
        <v>211</v>
      </c>
      <c r="E24" s="69"/>
      <c r="F24" s="69"/>
      <c r="G24" s="10" t="s">
        <v>8</v>
      </c>
      <c r="H24" s="10" t="s">
        <v>31</v>
      </c>
      <c r="I24" s="12">
        <v>30</v>
      </c>
      <c r="J24" s="10">
        <v>1</v>
      </c>
      <c r="K24" s="71"/>
      <c r="L24" s="14" t="str">
        <f t="shared" si="2"/>
        <v>INR</v>
      </c>
      <c r="M24" s="25">
        <f t="shared" si="0"/>
        <v>0</v>
      </c>
      <c r="P24" s="5"/>
      <c r="R24" s="2"/>
    </row>
    <row r="25" spans="1:18" s="3" customFormat="1" ht="173.25" x14ac:dyDescent="0.25">
      <c r="A25" s="9">
        <f t="shared" si="3"/>
        <v>20</v>
      </c>
      <c r="B25" s="12" t="s">
        <v>32</v>
      </c>
      <c r="C25" s="12" t="s">
        <v>212</v>
      </c>
      <c r="D25" s="12" t="s">
        <v>168</v>
      </c>
      <c r="E25" s="69"/>
      <c r="F25" s="69"/>
      <c r="G25" s="12" t="s">
        <v>8</v>
      </c>
      <c r="H25" s="12" t="s">
        <v>33</v>
      </c>
      <c r="I25" s="12">
        <v>50</v>
      </c>
      <c r="J25" s="12">
        <v>1</v>
      </c>
      <c r="K25" s="71"/>
      <c r="L25" s="14" t="str">
        <f t="shared" si="2"/>
        <v>INR</v>
      </c>
      <c r="M25" s="25">
        <f t="shared" si="0"/>
        <v>0</v>
      </c>
      <c r="O25" s="1"/>
      <c r="P25" s="5"/>
      <c r="R25" s="2"/>
    </row>
    <row r="26" spans="1:18" ht="31.5" x14ac:dyDescent="0.25">
      <c r="A26" s="9">
        <f t="shared" si="3"/>
        <v>21</v>
      </c>
      <c r="B26" s="10" t="s">
        <v>117</v>
      </c>
      <c r="C26" s="10" t="s">
        <v>118</v>
      </c>
      <c r="D26" s="10" t="s">
        <v>118</v>
      </c>
      <c r="E26" s="69"/>
      <c r="F26" s="69"/>
      <c r="G26" s="10" t="s">
        <v>92</v>
      </c>
      <c r="H26" s="15" t="s">
        <v>119</v>
      </c>
      <c r="I26" s="12">
        <v>100</v>
      </c>
      <c r="J26" s="10">
        <v>1</v>
      </c>
      <c r="K26" s="71"/>
      <c r="L26" s="14" t="str">
        <f t="shared" si="2"/>
        <v>INR</v>
      </c>
      <c r="M26" s="25">
        <f t="shared" si="0"/>
        <v>0</v>
      </c>
      <c r="N26" s="7"/>
      <c r="O26" s="6"/>
      <c r="R26" s="2"/>
    </row>
    <row r="27" spans="1:18" ht="31.5" x14ac:dyDescent="0.25">
      <c r="A27" s="9">
        <f t="shared" si="3"/>
        <v>22</v>
      </c>
      <c r="B27" s="10" t="s">
        <v>120</v>
      </c>
      <c r="C27" s="10" t="s">
        <v>121</v>
      </c>
      <c r="D27" s="10" t="s">
        <v>198</v>
      </c>
      <c r="E27" s="69"/>
      <c r="F27" s="69"/>
      <c r="G27" s="10" t="s">
        <v>92</v>
      </c>
      <c r="H27" s="10" t="s">
        <v>119</v>
      </c>
      <c r="I27" s="12">
        <v>50</v>
      </c>
      <c r="J27" s="10">
        <v>1</v>
      </c>
      <c r="K27" s="71"/>
      <c r="L27" s="14" t="str">
        <f t="shared" si="2"/>
        <v>INR</v>
      </c>
      <c r="M27" s="25">
        <f t="shared" si="0"/>
        <v>0</v>
      </c>
      <c r="N27" s="7"/>
      <c r="O27" s="6"/>
      <c r="R27" s="2"/>
    </row>
    <row r="28" spans="1:18" ht="63" x14ac:dyDescent="0.25">
      <c r="A28" s="9">
        <f t="shared" si="3"/>
        <v>23</v>
      </c>
      <c r="B28" s="12" t="s">
        <v>120</v>
      </c>
      <c r="C28" s="12" t="s">
        <v>213</v>
      </c>
      <c r="D28" s="12" t="s">
        <v>198</v>
      </c>
      <c r="E28" s="69"/>
      <c r="F28" s="69"/>
      <c r="G28" s="10" t="s">
        <v>92</v>
      </c>
      <c r="H28" s="10" t="s">
        <v>119</v>
      </c>
      <c r="I28" s="12">
        <v>50</v>
      </c>
      <c r="J28" s="10">
        <v>1</v>
      </c>
      <c r="K28" s="71"/>
      <c r="L28" s="14" t="str">
        <f t="shared" si="2"/>
        <v>INR</v>
      </c>
      <c r="M28" s="25">
        <f t="shared" si="0"/>
        <v>0</v>
      </c>
      <c r="N28" s="7"/>
      <c r="O28" s="6"/>
      <c r="R28" s="2"/>
    </row>
    <row r="29" spans="1:18" ht="354.75" customHeight="1" x14ac:dyDescent="0.25">
      <c r="A29" s="9">
        <f t="shared" si="3"/>
        <v>24</v>
      </c>
      <c r="B29" s="10" t="s">
        <v>41</v>
      </c>
      <c r="C29" s="12" t="s">
        <v>215</v>
      </c>
      <c r="D29" s="10" t="s">
        <v>214</v>
      </c>
      <c r="E29" s="69"/>
      <c r="F29" s="69"/>
      <c r="G29" s="10" t="s">
        <v>8</v>
      </c>
      <c r="H29" s="10" t="s">
        <v>9</v>
      </c>
      <c r="I29" s="12">
        <v>5</v>
      </c>
      <c r="J29" s="10">
        <v>730</v>
      </c>
      <c r="K29" s="71"/>
      <c r="L29" s="14" t="str">
        <f t="shared" si="2"/>
        <v>INR</v>
      </c>
      <c r="M29" s="25">
        <f t="shared" si="0"/>
        <v>0</v>
      </c>
      <c r="R29" s="2"/>
    </row>
    <row r="30" spans="1:18" ht="315" x14ac:dyDescent="0.25">
      <c r="A30" s="9">
        <f t="shared" si="3"/>
        <v>25</v>
      </c>
      <c r="B30" s="10" t="s">
        <v>41</v>
      </c>
      <c r="C30" s="12" t="s">
        <v>217</v>
      </c>
      <c r="D30" s="10" t="s">
        <v>216</v>
      </c>
      <c r="E30" s="69"/>
      <c r="F30" s="69"/>
      <c r="G30" s="10" t="s">
        <v>8</v>
      </c>
      <c r="H30" s="10" t="s">
        <v>9</v>
      </c>
      <c r="I30" s="12">
        <v>5</v>
      </c>
      <c r="J30" s="10">
        <v>730</v>
      </c>
      <c r="K30" s="71"/>
      <c r="L30" s="14" t="str">
        <f t="shared" si="2"/>
        <v>INR</v>
      </c>
      <c r="M30" s="25">
        <f t="shared" si="0"/>
        <v>0</v>
      </c>
      <c r="R30" s="2"/>
    </row>
    <row r="31" spans="1:18" ht="252" x14ac:dyDescent="0.25">
      <c r="A31" s="9">
        <f t="shared" si="3"/>
        <v>26</v>
      </c>
      <c r="B31" s="78" t="s">
        <v>219</v>
      </c>
      <c r="C31" s="12" t="s">
        <v>163</v>
      </c>
      <c r="D31" s="15" t="s">
        <v>218</v>
      </c>
      <c r="E31" s="69"/>
      <c r="F31" s="69"/>
      <c r="G31" s="10" t="s">
        <v>8</v>
      </c>
      <c r="H31" s="10" t="s">
        <v>9</v>
      </c>
      <c r="I31" s="12">
        <v>5</v>
      </c>
      <c r="J31" s="10">
        <v>730</v>
      </c>
      <c r="K31" s="71"/>
      <c r="L31" s="14" t="str">
        <f t="shared" si="2"/>
        <v>INR</v>
      </c>
      <c r="M31" s="25">
        <f t="shared" si="0"/>
        <v>0</v>
      </c>
      <c r="R31" s="2"/>
    </row>
    <row r="32" spans="1:18" ht="63" x14ac:dyDescent="0.25">
      <c r="A32" s="9">
        <f>A31+1</f>
        <v>27</v>
      </c>
      <c r="B32" s="10" t="s">
        <v>42</v>
      </c>
      <c r="C32" s="10" t="s">
        <v>151</v>
      </c>
      <c r="D32" s="10" t="s">
        <v>43</v>
      </c>
      <c r="E32" s="69"/>
      <c r="F32" s="69"/>
      <c r="G32" s="10" t="s">
        <v>44</v>
      </c>
      <c r="H32" s="10" t="s">
        <v>45</v>
      </c>
      <c r="I32" s="12">
        <v>2</v>
      </c>
      <c r="J32" s="10">
        <v>1</v>
      </c>
      <c r="K32" s="71"/>
      <c r="L32" s="14" t="str">
        <f t="shared" si="2"/>
        <v>INR</v>
      </c>
      <c r="M32" s="25">
        <f t="shared" si="0"/>
        <v>0</v>
      </c>
      <c r="R32" s="2"/>
    </row>
    <row r="33" spans="1:18" ht="120" customHeight="1" x14ac:dyDescent="0.25">
      <c r="A33" s="9">
        <f t="shared" si="3"/>
        <v>28</v>
      </c>
      <c r="B33" s="10" t="s">
        <v>46</v>
      </c>
      <c r="C33" s="10" t="s">
        <v>47</v>
      </c>
      <c r="D33" s="10" t="s">
        <v>220</v>
      </c>
      <c r="E33" s="69"/>
      <c r="F33" s="69"/>
      <c r="G33" s="10" t="s">
        <v>8</v>
      </c>
      <c r="H33" s="10" t="s">
        <v>31</v>
      </c>
      <c r="I33" s="12">
        <v>200</v>
      </c>
      <c r="J33" s="10">
        <v>1</v>
      </c>
      <c r="K33" s="71"/>
      <c r="L33" s="14" t="str">
        <f t="shared" si="2"/>
        <v>INR</v>
      </c>
      <c r="M33" s="25">
        <f t="shared" si="0"/>
        <v>0</v>
      </c>
      <c r="R33" s="2"/>
    </row>
    <row r="34" spans="1:18" ht="200.25" customHeight="1" x14ac:dyDescent="0.25">
      <c r="A34" s="9">
        <f t="shared" si="3"/>
        <v>29</v>
      </c>
      <c r="B34" s="10" t="s">
        <v>48</v>
      </c>
      <c r="C34" s="12" t="s">
        <v>146</v>
      </c>
      <c r="D34" s="10" t="s">
        <v>169</v>
      </c>
      <c r="E34" s="69"/>
      <c r="F34" s="69"/>
      <c r="G34" s="10" t="s">
        <v>8</v>
      </c>
      <c r="H34" s="10" t="s">
        <v>9</v>
      </c>
      <c r="I34" s="12">
        <v>2</v>
      </c>
      <c r="J34" s="10">
        <v>730</v>
      </c>
      <c r="K34" s="71"/>
      <c r="L34" s="14" t="str">
        <f t="shared" si="2"/>
        <v>INR</v>
      </c>
      <c r="M34" s="25">
        <f t="shared" si="0"/>
        <v>0</v>
      </c>
      <c r="R34" s="2"/>
    </row>
    <row r="35" spans="1:18" ht="47.25" x14ac:dyDescent="0.25">
      <c r="A35" s="9">
        <f t="shared" si="3"/>
        <v>30</v>
      </c>
      <c r="B35" s="10" t="s">
        <v>49</v>
      </c>
      <c r="C35" s="10" t="s">
        <v>201</v>
      </c>
      <c r="D35" s="12" t="s">
        <v>221</v>
      </c>
      <c r="E35" s="69"/>
      <c r="F35" s="69"/>
      <c r="G35" s="10" t="s">
        <v>8</v>
      </c>
      <c r="H35" s="10" t="s">
        <v>9</v>
      </c>
      <c r="I35" s="12">
        <v>2</v>
      </c>
      <c r="J35" s="10">
        <v>730</v>
      </c>
      <c r="K35" s="71"/>
      <c r="L35" s="14" t="str">
        <f t="shared" si="2"/>
        <v>INR</v>
      </c>
      <c r="M35" s="25">
        <f t="shared" si="0"/>
        <v>0</v>
      </c>
      <c r="R35" s="2"/>
    </row>
    <row r="36" spans="1:18" ht="126" x14ac:dyDescent="0.25">
      <c r="A36" s="9">
        <f t="shared" si="3"/>
        <v>31</v>
      </c>
      <c r="B36" s="10" t="s">
        <v>50</v>
      </c>
      <c r="C36" s="10" t="s">
        <v>126</v>
      </c>
      <c r="D36" s="16" t="s">
        <v>51</v>
      </c>
      <c r="E36" s="69"/>
      <c r="F36" s="69"/>
      <c r="G36" s="15" t="s">
        <v>52</v>
      </c>
      <c r="H36" s="10" t="s">
        <v>53</v>
      </c>
      <c r="I36" s="12">
        <v>500</v>
      </c>
      <c r="J36" s="10">
        <v>1</v>
      </c>
      <c r="K36" s="71"/>
      <c r="L36" s="14" t="str">
        <f t="shared" si="2"/>
        <v>INR</v>
      </c>
      <c r="M36" s="25">
        <f t="shared" si="0"/>
        <v>0</v>
      </c>
      <c r="R36" s="2"/>
    </row>
    <row r="37" spans="1:18" ht="175.5" customHeight="1" x14ac:dyDescent="0.25">
      <c r="A37" s="9">
        <f t="shared" si="3"/>
        <v>32</v>
      </c>
      <c r="B37" s="10" t="s">
        <v>54</v>
      </c>
      <c r="C37" s="10" t="s">
        <v>55</v>
      </c>
      <c r="D37" s="22" t="s">
        <v>222</v>
      </c>
      <c r="E37" s="69"/>
      <c r="F37" s="69"/>
      <c r="G37" s="10" t="s">
        <v>8</v>
      </c>
      <c r="H37" s="10" t="s">
        <v>56</v>
      </c>
      <c r="I37" s="12">
        <v>10</v>
      </c>
      <c r="J37" s="10">
        <v>730</v>
      </c>
      <c r="K37" s="71"/>
      <c r="L37" s="14" t="str">
        <f t="shared" si="2"/>
        <v>INR</v>
      </c>
      <c r="M37" s="25">
        <f t="shared" si="0"/>
        <v>0</v>
      </c>
      <c r="R37" s="2"/>
    </row>
    <row r="38" spans="1:18" ht="63" x14ac:dyDescent="0.25">
      <c r="A38" s="9">
        <f t="shared" si="3"/>
        <v>33</v>
      </c>
      <c r="B38" s="97" t="s">
        <v>57</v>
      </c>
      <c r="C38" s="97" t="s">
        <v>58</v>
      </c>
      <c r="D38" s="115" t="s">
        <v>59</v>
      </c>
      <c r="E38" s="69"/>
      <c r="F38" s="69"/>
      <c r="G38" s="15" t="s">
        <v>60</v>
      </c>
      <c r="H38" s="10" t="s">
        <v>61</v>
      </c>
      <c r="I38" s="12">
        <v>100</v>
      </c>
      <c r="J38" s="10">
        <v>1</v>
      </c>
      <c r="K38" s="71"/>
      <c r="L38" s="14" t="str">
        <f t="shared" si="2"/>
        <v>INR</v>
      </c>
      <c r="M38" s="25">
        <f t="shared" si="0"/>
        <v>0</v>
      </c>
      <c r="R38" s="2"/>
    </row>
    <row r="39" spans="1:18" ht="110.25" x14ac:dyDescent="0.25">
      <c r="A39" s="9">
        <f t="shared" si="3"/>
        <v>34</v>
      </c>
      <c r="B39" s="97"/>
      <c r="C39" s="97"/>
      <c r="D39" s="115"/>
      <c r="E39" s="69"/>
      <c r="F39" s="69"/>
      <c r="G39" s="15" t="s">
        <v>62</v>
      </c>
      <c r="H39" s="10" t="s">
        <v>63</v>
      </c>
      <c r="I39" s="12">
        <v>10000</v>
      </c>
      <c r="J39" s="10">
        <v>1</v>
      </c>
      <c r="K39" s="71"/>
      <c r="L39" s="14" t="str">
        <f t="shared" si="2"/>
        <v>INR</v>
      </c>
      <c r="M39" s="25">
        <f t="shared" si="0"/>
        <v>0</v>
      </c>
      <c r="R39" s="2"/>
    </row>
    <row r="40" spans="1:18" ht="261" customHeight="1" x14ac:dyDescent="0.25">
      <c r="A40" s="9">
        <f t="shared" si="3"/>
        <v>35</v>
      </c>
      <c r="B40" s="10" t="s">
        <v>57</v>
      </c>
      <c r="C40" s="10" t="s">
        <v>64</v>
      </c>
      <c r="D40" s="15" t="s">
        <v>223</v>
      </c>
      <c r="E40" s="69"/>
      <c r="F40" s="69"/>
      <c r="G40" s="17" t="s">
        <v>65</v>
      </c>
      <c r="H40" s="10" t="s">
        <v>66</v>
      </c>
      <c r="I40" s="12">
        <v>2</v>
      </c>
      <c r="J40" s="10">
        <v>730</v>
      </c>
      <c r="K40" s="71"/>
      <c r="L40" s="14" t="str">
        <f t="shared" si="2"/>
        <v>INR</v>
      </c>
      <c r="M40" s="25">
        <f t="shared" si="0"/>
        <v>0</v>
      </c>
      <c r="R40" s="2"/>
    </row>
    <row r="41" spans="1:18" ht="63" x14ac:dyDescent="0.25">
      <c r="A41" s="9">
        <f t="shared" si="3"/>
        <v>36</v>
      </c>
      <c r="B41" s="10" t="s">
        <v>67</v>
      </c>
      <c r="C41" s="10" t="s">
        <v>68</v>
      </c>
      <c r="D41" s="15" t="s">
        <v>69</v>
      </c>
      <c r="E41" s="69"/>
      <c r="F41" s="69"/>
      <c r="G41" s="10" t="s">
        <v>70</v>
      </c>
      <c r="H41" s="10" t="s">
        <v>71</v>
      </c>
      <c r="I41" s="12">
        <v>5</v>
      </c>
      <c r="J41" s="10">
        <v>1</v>
      </c>
      <c r="K41" s="71"/>
      <c r="L41" s="14" t="str">
        <f t="shared" si="2"/>
        <v>INR</v>
      </c>
      <c r="M41" s="25">
        <f t="shared" si="0"/>
        <v>0</v>
      </c>
      <c r="R41" s="2"/>
    </row>
    <row r="42" spans="1:18" ht="63" x14ac:dyDescent="0.25">
      <c r="A42" s="9">
        <f t="shared" si="3"/>
        <v>37</v>
      </c>
      <c r="B42" s="10" t="s">
        <v>72</v>
      </c>
      <c r="C42" s="10" t="s">
        <v>73</v>
      </c>
      <c r="D42" s="10" t="s">
        <v>74</v>
      </c>
      <c r="E42" s="69"/>
      <c r="F42" s="69"/>
      <c r="G42" s="10" t="s">
        <v>8</v>
      </c>
      <c r="H42" s="10" t="s">
        <v>75</v>
      </c>
      <c r="I42" s="12">
        <v>10</v>
      </c>
      <c r="J42" s="10">
        <v>1</v>
      </c>
      <c r="K42" s="71"/>
      <c r="L42" s="14" t="str">
        <f t="shared" si="2"/>
        <v>INR</v>
      </c>
      <c r="M42" s="25">
        <f t="shared" si="0"/>
        <v>0</v>
      </c>
      <c r="R42" s="2"/>
    </row>
    <row r="43" spans="1:18" ht="141.75" x14ac:dyDescent="0.25">
      <c r="A43" s="9">
        <f t="shared" si="3"/>
        <v>38</v>
      </c>
      <c r="B43" s="11" t="s">
        <v>72</v>
      </c>
      <c r="C43" s="78" t="s">
        <v>224</v>
      </c>
      <c r="D43" s="78" t="s">
        <v>225</v>
      </c>
      <c r="E43" s="69"/>
      <c r="F43" s="69"/>
      <c r="G43" s="15" t="s">
        <v>76</v>
      </c>
      <c r="H43" s="15" t="s">
        <v>77</v>
      </c>
      <c r="I43" s="12">
        <v>2</v>
      </c>
      <c r="J43" s="15">
        <v>1</v>
      </c>
      <c r="K43" s="71"/>
      <c r="L43" s="14" t="str">
        <f t="shared" si="2"/>
        <v>INR</v>
      </c>
      <c r="M43" s="25">
        <f t="shared" si="0"/>
        <v>0</v>
      </c>
      <c r="R43" s="2"/>
    </row>
    <row r="44" spans="1:18" ht="47.25" x14ac:dyDescent="0.25">
      <c r="A44" s="9">
        <f t="shared" si="3"/>
        <v>39</v>
      </c>
      <c r="B44" s="109" t="s">
        <v>78</v>
      </c>
      <c r="C44" s="97" t="s">
        <v>79</v>
      </c>
      <c r="D44" s="116" t="s">
        <v>80</v>
      </c>
      <c r="E44" s="69"/>
      <c r="F44" s="69"/>
      <c r="G44" s="15" t="s">
        <v>81</v>
      </c>
      <c r="H44" s="15" t="s">
        <v>82</v>
      </c>
      <c r="I44" s="12">
        <v>30</v>
      </c>
      <c r="J44" s="15">
        <v>1</v>
      </c>
      <c r="K44" s="71"/>
      <c r="L44" s="14" t="str">
        <f t="shared" si="2"/>
        <v>INR</v>
      </c>
      <c r="M44" s="25">
        <f t="shared" si="0"/>
        <v>0</v>
      </c>
      <c r="R44" s="2"/>
    </row>
    <row r="45" spans="1:18" ht="47.25" x14ac:dyDescent="0.25">
      <c r="A45" s="9">
        <f t="shared" si="3"/>
        <v>40</v>
      </c>
      <c r="B45" s="111"/>
      <c r="C45" s="97"/>
      <c r="D45" s="116"/>
      <c r="E45" s="69"/>
      <c r="F45" s="69"/>
      <c r="G45" s="15" t="s">
        <v>83</v>
      </c>
      <c r="H45" s="15" t="s">
        <v>84</v>
      </c>
      <c r="I45" s="12">
        <v>30</v>
      </c>
      <c r="J45" s="15">
        <v>1</v>
      </c>
      <c r="K45" s="71"/>
      <c r="L45" s="14" t="str">
        <f t="shared" si="2"/>
        <v>INR</v>
      </c>
      <c r="M45" s="25">
        <f t="shared" si="0"/>
        <v>0</v>
      </c>
      <c r="R45" s="2"/>
    </row>
    <row r="46" spans="1:18" ht="78.75" x14ac:dyDescent="0.25">
      <c r="A46" s="9">
        <f t="shared" si="3"/>
        <v>41</v>
      </c>
      <c r="B46" s="10" t="s">
        <v>67</v>
      </c>
      <c r="C46" s="12" t="s">
        <v>85</v>
      </c>
      <c r="D46" s="10" t="s">
        <v>86</v>
      </c>
      <c r="E46" s="69"/>
      <c r="F46" s="69"/>
      <c r="G46" s="10" t="s">
        <v>8</v>
      </c>
      <c r="H46" s="10" t="s">
        <v>87</v>
      </c>
      <c r="I46" s="12">
        <v>20</v>
      </c>
      <c r="J46" s="10">
        <v>1</v>
      </c>
      <c r="K46" s="71"/>
      <c r="L46" s="14" t="str">
        <f t="shared" si="2"/>
        <v>INR</v>
      </c>
      <c r="M46" s="25">
        <f t="shared" si="0"/>
        <v>0</v>
      </c>
      <c r="R46" s="2"/>
    </row>
    <row r="47" spans="1:18" ht="175.5" customHeight="1" x14ac:dyDescent="0.25">
      <c r="A47" s="9">
        <f t="shared" si="3"/>
        <v>42</v>
      </c>
      <c r="B47" s="10" t="s">
        <v>72</v>
      </c>
      <c r="C47" s="10" t="s">
        <v>88</v>
      </c>
      <c r="D47" s="10" t="s">
        <v>89</v>
      </c>
      <c r="E47" s="69"/>
      <c r="F47" s="69"/>
      <c r="G47" s="10" t="s">
        <v>8</v>
      </c>
      <c r="H47" s="10" t="s">
        <v>90</v>
      </c>
      <c r="I47" s="12">
        <v>100</v>
      </c>
      <c r="J47" s="10">
        <v>1</v>
      </c>
      <c r="K47" s="71"/>
      <c r="L47" s="14" t="str">
        <f t="shared" si="2"/>
        <v>INR</v>
      </c>
      <c r="M47" s="25">
        <f t="shared" si="0"/>
        <v>0</v>
      </c>
      <c r="R47" s="2"/>
    </row>
    <row r="48" spans="1:18" ht="63" x14ac:dyDescent="0.25">
      <c r="A48" s="9">
        <f t="shared" si="3"/>
        <v>43</v>
      </c>
      <c r="B48" s="97" t="s">
        <v>72</v>
      </c>
      <c r="C48" s="97" t="s">
        <v>91</v>
      </c>
      <c r="D48" s="97" t="s">
        <v>152</v>
      </c>
      <c r="E48" s="69"/>
      <c r="F48" s="69"/>
      <c r="G48" s="10" t="s">
        <v>92</v>
      </c>
      <c r="H48" s="10" t="s">
        <v>93</v>
      </c>
      <c r="I48" s="12">
        <v>10000</v>
      </c>
      <c r="J48" s="10">
        <v>1</v>
      </c>
      <c r="K48" s="71"/>
      <c r="L48" s="14" t="str">
        <f t="shared" si="2"/>
        <v>INR</v>
      </c>
      <c r="M48" s="25">
        <f t="shared" si="0"/>
        <v>0</v>
      </c>
      <c r="R48" s="2"/>
    </row>
    <row r="49" spans="1:18" ht="47.25" x14ac:dyDescent="0.25">
      <c r="A49" s="9">
        <f t="shared" si="3"/>
        <v>44</v>
      </c>
      <c r="B49" s="97"/>
      <c r="C49" s="97"/>
      <c r="D49" s="97"/>
      <c r="E49" s="69"/>
      <c r="F49" s="69"/>
      <c r="G49" s="10" t="s">
        <v>92</v>
      </c>
      <c r="H49" s="10" t="s">
        <v>53</v>
      </c>
      <c r="I49" s="12">
        <v>100</v>
      </c>
      <c r="J49" s="10">
        <v>1</v>
      </c>
      <c r="K49" s="71"/>
      <c r="L49" s="14" t="str">
        <f t="shared" si="2"/>
        <v>INR</v>
      </c>
      <c r="M49" s="25">
        <f t="shared" si="0"/>
        <v>0</v>
      </c>
      <c r="R49" s="2"/>
    </row>
    <row r="50" spans="1:18" ht="60" customHeight="1" x14ac:dyDescent="0.25">
      <c r="A50" s="9">
        <f t="shared" si="3"/>
        <v>45</v>
      </c>
      <c r="B50" s="97" t="s">
        <v>94</v>
      </c>
      <c r="C50" s="97" t="s">
        <v>95</v>
      </c>
      <c r="D50" s="97" t="s">
        <v>170</v>
      </c>
      <c r="E50" s="69"/>
      <c r="F50" s="69"/>
      <c r="G50" s="10" t="s">
        <v>96</v>
      </c>
      <c r="H50" s="10" t="s">
        <v>97</v>
      </c>
      <c r="I50" s="12">
        <v>1</v>
      </c>
      <c r="J50" s="10">
        <v>1</v>
      </c>
      <c r="K50" s="71"/>
      <c r="L50" s="14" t="str">
        <f t="shared" si="2"/>
        <v>INR</v>
      </c>
      <c r="M50" s="25">
        <f t="shared" si="0"/>
        <v>0</v>
      </c>
      <c r="R50" s="2"/>
    </row>
    <row r="51" spans="1:18" ht="60" customHeight="1" x14ac:dyDescent="0.25">
      <c r="A51" s="9">
        <f t="shared" si="3"/>
        <v>46</v>
      </c>
      <c r="B51" s="97"/>
      <c r="C51" s="97"/>
      <c r="D51" s="97"/>
      <c r="E51" s="69"/>
      <c r="F51" s="69"/>
      <c r="G51" s="10" t="s">
        <v>98</v>
      </c>
      <c r="H51" s="10" t="s">
        <v>97</v>
      </c>
      <c r="I51" s="12">
        <v>1</v>
      </c>
      <c r="J51" s="10">
        <v>1</v>
      </c>
      <c r="K51" s="71"/>
      <c r="L51" s="14" t="str">
        <f t="shared" si="2"/>
        <v>INR</v>
      </c>
      <c r="M51" s="25">
        <f t="shared" si="0"/>
        <v>0</v>
      </c>
      <c r="R51" s="2"/>
    </row>
    <row r="52" spans="1:18" ht="63" x14ac:dyDescent="0.25">
      <c r="A52" s="9">
        <f t="shared" si="3"/>
        <v>47</v>
      </c>
      <c r="B52" s="116" t="s">
        <v>99</v>
      </c>
      <c r="C52" s="97" t="s">
        <v>100</v>
      </c>
      <c r="D52" s="97" t="s">
        <v>101</v>
      </c>
      <c r="E52" s="69"/>
      <c r="F52" s="69"/>
      <c r="G52" s="10" t="s">
        <v>102</v>
      </c>
      <c r="H52" s="10" t="s">
        <v>45</v>
      </c>
      <c r="I52" s="12">
        <v>5</v>
      </c>
      <c r="J52" s="10">
        <v>1</v>
      </c>
      <c r="K52" s="71"/>
      <c r="L52" s="14" t="str">
        <f t="shared" si="2"/>
        <v>INR</v>
      </c>
      <c r="M52" s="25">
        <f t="shared" si="0"/>
        <v>0</v>
      </c>
      <c r="R52" s="2"/>
    </row>
    <row r="53" spans="1:18" ht="63" x14ac:dyDescent="0.25">
      <c r="A53" s="9">
        <f t="shared" si="3"/>
        <v>48</v>
      </c>
      <c r="B53" s="116"/>
      <c r="C53" s="97"/>
      <c r="D53" s="97"/>
      <c r="E53" s="69"/>
      <c r="F53" s="69"/>
      <c r="G53" s="10" t="s">
        <v>103</v>
      </c>
      <c r="H53" s="10" t="s">
        <v>104</v>
      </c>
      <c r="I53" s="12">
        <v>10</v>
      </c>
      <c r="J53" s="10">
        <v>1</v>
      </c>
      <c r="K53" s="71"/>
      <c r="L53" s="14" t="str">
        <f t="shared" si="2"/>
        <v>INR</v>
      </c>
      <c r="M53" s="25">
        <f t="shared" si="0"/>
        <v>0</v>
      </c>
      <c r="R53" s="2"/>
    </row>
    <row r="54" spans="1:18" ht="126" x14ac:dyDescent="0.25">
      <c r="A54" s="9">
        <f t="shared" si="3"/>
        <v>49</v>
      </c>
      <c r="B54" s="10" t="s">
        <v>105</v>
      </c>
      <c r="C54" s="10" t="s">
        <v>106</v>
      </c>
      <c r="D54" s="10" t="s">
        <v>107</v>
      </c>
      <c r="E54" s="69"/>
      <c r="F54" s="69"/>
      <c r="G54" s="10" t="s">
        <v>153</v>
      </c>
      <c r="H54" s="10" t="s">
        <v>108</v>
      </c>
      <c r="I54" s="12">
        <v>10</v>
      </c>
      <c r="J54" s="10">
        <v>1</v>
      </c>
      <c r="K54" s="71"/>
      <c r="L54" s="14" t="str">
        <f t="shared" si="2"/>
        <v>INR</v>
      </c>
      <c r="M54" s="25">
        <f t="shared" si="0"/>
        <v>0</v>
      </c>
      <c r="R54" s="2"/>
    </row>
    <row r="55" spans="1:18" ht="81.75" customHeight="1" x14ac:dyDescent="0.25">
      <c r="A55" s="9">
        <f t="shared" si="3"/>
        <v>50</v>
      </c>
      <c r="B55" s="97" t="s">
        <v>105</v>
      </c>
      <c r="C55" s="97" t="s">
        <v>109</v>
      </c>
      <c r="D55" s="97" t="s">
        <v>226</v>
      </c>
      <c r="E55" s="69"/>
      <c r="F55" s="69"/>
      <c r="G55" s="10" t="s">
        <v>110</v>
      </c>
      <c r="H55" s="10" t="s">
        <v>111</v>
      </c>
      <c r="I55" s="12">
        <v>1000</v>
      </c>
      <c r="J55" s="10">
        <v>1</v>
      </c>
      <c r="K55" s="71"/>
      <c r="L55" s="14" t="str">
        <f t="shared" si="2"/>
        <v>INR</v>
      </c>
      <c r="M55" s="25">
        <f t="shared" si="0"/>
        <v>0</v>
      </c>
      <c r="R55" s="2"/>
    </row>
    <row r="56" spans="1:18" ht="81.75" customHeight="1" x14ac:dyDescent="0.25">
      <c r="A56" s="9">
        <f t="shared" si="3"/>
        <v>51</v>
      </c>
      <c r="B56" s="97"/>
      <c r="C56" s="97"/>
      <c r="D56" s="97"/>
      <c r="E56" s="69"/>
      <c r="F56" s="69"/>
      <c r="G56" s="10" t="s">
        <v>112</v>
      </c>
      <c r="H56" s="10" t="s">
        <v>45</v>
      </c>
      <c r="I56" s="12">
        <v>100</v>
      </c>
      <c r="J56" s="10">
        <v>1</v>
      </c>
      <c r="K56" s="71"/>
      <c r="L56" s="14" t="str">
        <f t="shared" si="2"/>
        <v>INR</v>
      </c>
      <c r="M56" s="25">
        <f t="shared" si="0"/>
        <v>0</v>
      </c>
      <c r="R56" s="2"/>
    </row>
    <row r="57" spans="1:18" ht="81.75" customHeight="1" x14ac:dyDescent="0.25">
      <c r="A57" s="9">
        <f t="shared" si="3"/>
        <v>52</v>
      </c>
      <c r="B57" s="12" t="s">
        <v>185</v>
      </c>
      <c r="C57" s="12" t="s">
        <v>186</v>
      </c>
      <c r="D57" s="12" t="s">
        <v>186</v>
      </c>
      <c r="E57" s="70"/>
      <c r="F57" s="70"/>
      <c r="G57" s="12" t="s">
        <v>45</v>
      </c>
      <c r="H57" s="12" t="s">
        <v>45</v>
      </c>
      <c r="I57" s="12">
        <v>10</v>
      </c>
      <c r="J57" s="12">
        <v>1</v>
      </c>
      <c r="K57" s="71"/>
      <c r="L57" s="23" t="str">
        <f t="shared" si="2"/>
        <v>INR</v>
      </c>
      <c r="M57" s="26">
        <f>I57*J57*K57</f>
        <v>0</v>
      </c>
      <c r="R57" s="2"/>
    </row>
    <row r="58" spans="1:18" ht="81.75" customHeight="1" x14ac:dyDescent="0.25">
      <c r="A58" s="9">
        <f t="shared" si="3"/>
        <v>53</v>
      </c>
      <c r="B58" s="12" t="s">
        <v>199</v>
      </c>
      <c r="C58" s="12" t="s">
        <v>200</v>
      </c>
      <c r="D58" s="12" t="s">
        <v>187</v>
      </c>
      <c r="E58" s="70"/>
      <c r="F58" s="70"/>
      <c r="G58" s="12" t="s">
        <v>188</v>
      </c>
      <c r="H58" s="12" t="s">
        <v>31</v>
      </c>
      <c r="I58" s="12">
        <v>10</v>
      </c>
      <c r="J58" s="12">
        <v>1</v>
      </c>
      <c r="K58" s="71"/>
      <c r="L58" s="23" t="str">
        <f t="shared" si="2"/>
        <v>INR</v>
      </c>
      <c r="M58" s="26">
        <f>I58*J58*K58</f>
        <v>0</v>
      </c>
      <c r="R58" s="2"/>
    </row>
    <row r="59" spans="1:18" ht="31.5" x14ac:dyDescent="0.25">
      <c r="A59" s="9">
        <f t="shared" si="3"/>
        <v>54</v>
      </c>
      <c r="B59" s="10" t="s">
        <v>113</v>
      </c>
      <c r="C59" s="10" t="s">
        <v>114</v>
      </c>
      <c r="D59" s="10" t="s">
        <v>115</v>
      </c>
      <c r="E59" s="69"/>
      <c r="F59" s="69"/>
      <c r="G59" s="10" t="s">
        <v>116</v>
      </c>
      <c r="H59" s="10" t="s">
        <v>9</v>
      </c>
      <c r="I59" s="12">
        <v>2</v>
      </c>
      <c r="J59" s="10">
        <v>730</v>
      </c>
      <c r="K59" s="71"/>
      <c r="L59" s="14" t="str">
        <f t="shared" si="2"/>
        <v>INR</v>
      </c>
      <c r="M59" s="25">
        <f>I59*J59*K59</f>
        <v>0</v>
      </c>
      <c r="N59" s="2"/>
      <c r="R59" s="2"/>
    </row>
    <row r="60" spans="1:18" ht="15.75" customHeight="1" x14ac:dyDescent="0.25">
      <c r="A60" s="103" t="s">
        <v>133</v>
      </c>
      <c r="B60" s="104"/>
      <c r="C60" s="104"/>
      <c r="D60" s="104"/>
      <c r="E60" s="104"/>
      <c r="F60" s="104"/>
      <c r="G60" s="104"/>
      <c r="H60" s="104"/>
      <c r="I60" s="104"/>
      <c r="J60" s="104"/>
      <c r="K60" s="105"/>
      <c r="L60" s="21" t="str">
        <f>L25</f>
        <v>INR</v>
      </c>
      <c r="M60" s="24">
        <f>SUM(M6:M59)</f>
        <v>0</v>
      </c>
      <c r="R60" s="2"/>
    </row>
    <row r="61" spans="1:18" ht="15.75" customHeight="1" x14ac:dyDescent="0.25">
      <c r="A61" s="106" t="s">
        <v>183</v>
      </c>
      <c r="B61" s="107"/>
      <c r="C61" s="107"/>
      <c r="D61" s="107"/>
      <c r="E61" s="107"/>
      <c r="F61" s="107"/>
      <c r="G61" s="107"/>
      <c r="H61" s="107"/>
      <c r="I61" s="107"/>
      <c r="J61" s="107"/>
      <c r="K61" s="107"/>
      <c r="L61" s="107"/>
      <c r="M61" s="108"/>
      <c r="P61" s="4"/>
      <c r="R61" s="2"/>
    </row>
    <row r="62" spans="1:18" ht="63" x14ac:dyDescent="0.25">
      <c r="A62" s="9">
        <f>A59+1</f>
        <v>55</v>
      </c>
      <c r="B62" s="101" t="s">
        <v>227</v>
      </c>
      <c r="C62" s="10" t="s">
        <v>34</v>
      </c>
      <c r="D62" s="10" t="s">
        <v>228</v>
      </c>
      <c r="E62" s="69"/>
      <c r="F62" s="69"/>
      <c r="G62" s="10" t="s">
        <v>8</v>
      </c>
      <c r="H62" s="10" t="s">
        <v>33</v>
      </c>
      <c r="I62" s="12">
        <v>400</v>
      </c>
      <c r="J62" s="10">
        <v>1</v>
      </c>
      <c r="K62" s="71"/>
      <c r="L62" s="14" t="str">
        <f>L59</f>
        <v>INR</v>
      </c>
      <c r="M62" s="25">
        <f>I62*J62*K62</f>
        <v>0</v>
      </c>
      <c r="N62" s="2"/>
      <c r="R62" s="2"/>
    </row>
    <row r="63" spans="1:18" ht="63" x14ac:dyDescent="0.25">
      <c r="A63" s="9">
        <f t="shared" ref="A63:A69" si="4">A62+1</f>
        <v>56</v>
      </c>
      <c r="B63" s="102"/>
      <c r="C63" s="10" t="s">
        <v>35</v>
      </c>
      <c r="D63" s="10" t="s">
        <v>232</v>
      </c>
      <c r="E63" s="69"/>
      <c r="F63" s="69"/>
      <c r="G63" s="10" t="s">
        <v>8</v>
      </c>
      <c r="H63" s="10" t="s">
        <v>33</v>
      </c>
      <c r="I63" s="12">
        <v>400</v>
      </c>
      <c r="J63" s="10">
        <v>1</v>
      </c>
      <c r="K63" s="71"/>
      <c r="L63" s="14" t="str">
        <f t="shared" ref="L63:L71" si="5">L62</f>
        <v>INR</v>
      </c>
      <c r="M63" s="25">
        <f t="shared" ref="M63:M66" si="6">I63*J63*K63</f>
        <v>0</v>
      </c>
      <c r="N63" s="2"/>
      <c r="R63" s="2"/>
    </row>
    <row r="64" spans="1:18" ht="63" x14ac:dyDescent="0.25">
      <c r="A64" s="9">
        <f t="shared" si="4"/>
        <v>57</v>
      </c>
      <c r="B64" s="101" t="s">
        <v>230</v>
      </c>
      <c r="C64" s="10" t="s">
        <v>36</v>
      </c>
      <c r="D64" s="10" t="s">
        <v>229</v>
      </c>
      <c r="E64" s="69"/>
      <c r="F64" s="69"/>
      <c r="G64" s="10" t="s">
        <v>8</v>
      </c>
      <c r="H64" s="10" t="s">
        <v>33</v>
      </c>
      <c r="I64" s="12">
        <v>6000</v>
      </c>
      <c r="J64" s="10">
        <v>1</v>
      </c>
      <c r="K64" s="71"/>
      <c r="L64" s="14" t="str">
        <f t="shared" si="5"/>
        <v>INR</v>
      </c>
      <c r="M64" s="25">
        <f t="shared" si="6"/>
        <v>0</v>
      </c>
      <c r="N64" s="2"/>
      <c r="R64" s="2"/>
    </row>
    <row r="65" spans="1:18" ht="94.5" x14ac:dyDescent="0.25">
      <c r="A65" s="9">
        <f t="shared" si="4"/>
        <v>58</v>
      </c>
      <c r="B65" s="112"/>
      <c r="C65" s="10" t="s">
        <v>37</v>
      </c>
      <c r="D65" s="10" t="s">
        <v>231</v>
      </c>
      <c r="E65" s="69"/>
      <c r="F65" s="69"/>
      <c r="G65" s="10" t="s">
        <v>8</v>
      </c>
      <c r="H65" s="10" t="s">
        <v>33</v>
      </c>
      <c r="I65" s="12">
        <v>6000</v>
      </c>
      <c r="J65" s="10">
        <v>1</v>
      </c>
      <c r="K65" s="71"/>
      <c r="L65" s="14" t="str">
        <f t="shared" si="5"/>
        <v>INR</v>
      </c>
      <c r="M65" s="25">
        <f t="shared" si="6"/>
        <v>0</v>
      </c>
      <c r="N65" s="2"/>
      <c r="R65" s="2"/>
    </row>
    <row r="66" spans="1:18" ht="47.25" x14ac:dyDescent="0.25">
      <c r="A66" s="9">
        <f t="shared" si="4"/>
        <v>59</v>
      </c>
      <c r="B66" s="112"/>
      <c r="C66" s="10" t="s">
        <v>175</v>
      </c>
      <c r="D66" s="10" t="s">
        <v>176</v>
      </c>
      <c r="E66" s="69"/>
      <c r="F66" s="69"/>
      <c r="G66" s="10" t="s">
        <v>8</v>
      </c>
      <c r="H66" s="10" t="s">
        <v>33</v>
      </c>
      <c r="I66" s="12">
        <v>500</v>
      </c>
      <c r="J66" s="10">
        <v>1</v>
      </c>
      <c r="K66" s="71"/>
      <c r="L66" s="14" t="str">
        <f t="shared" si="5"/>
        <v>INR</v>
      </c>
      <c r="M66" s="25">
        <f t="shared" si="6"/>
        <v>0</v>
      </c>
      <c r="N66" s="2"/>
      <c r="R66" s="2"/>
    </row>
    <row r="67" spans="1:18" ht="94.5" x14ac:dyDescent="0.25">
      <c r="A67" s="9">
        <f t="shared" si="4"/>
        <v>60</v>
      </c>
      <c r="B67" s="102"/>
      <c r="C67" s="10" t="s">
        <v>38</v>
      </c>
      <c r="D67" s="10" t="s">
        <v>39</v>
      </c>
      <c r="E67" s="69"/>
      <c r="F67" s="69"/>
      <c r="G67" s="10" t="s">
        <v>8</v>
      </c>
      <c r="H67" s="10" t="s">
        <v>40</v>
      </c>
      <c r="I67" s="12">
        <v>1</v>
      </c>
      <c r="J67" s="10">
        <v>1</v>
      </c>
      <c r="K67" s="71"/>
      <c r="L67" s="14" t="str">
        <f t="shared" si="5"/>
        <v>INR</v>
      </c>
      <c r="M67" s="25">
        <f>I67*J67*K67</f>
        <v>0</v>
      </c>
      <c r="N67" s="2"/>
      <c r="R67" s="2"/>
    </row>
    <row r="68" spans="1:18" ht="59.25" customHeight="1" x14ac:dyDescent="0.25">
      <c r="A68" s="9">
        <f t="shared" si="4"/>
        <v>61</v>
      </c>
      <c r="B68" s="97" t="s">
        <v>233</v>
      </c>
      <c r="C68" s="10" t="s">
        <v>178</v>
      </c>
      <c r="D68" s="97" t="s">
        <v>123</v>
      </c>
      <c r="E68" s="69"/>
      <c r="F68" s="69"/>
      <c r="G68" s="10" t="s">
        <v>92</v>
      </c>
      <c r="H68" s="10" t="s">
        <v>177</v>
      </c>
      <c r="I68" s="12">
        <v>2</v>
      </c>
      <c r="J68" s="10">
        <v>1</v>
      </c>
      <c r="K68" s="71"/>
      <c r="L68" s="14" t="str">
        <f t="shared" si="5"/>
        <v>INR</v>
      </c>
      <c r="M68" s="25">
        <f>I68*J68*K68</f>
        <v>0</v>
      </c>
    </row>
    <row r="69" spans="1:18" ht="51" customHeight="1" x14ac:dyDescent="0.25">
      <c r="A69" s="9">
        <f t="shared" si="4"/>
        <v>62</v>
      </c>
      <c r="B69" s="97" t="s">
        <v>122</v>
      </c>
      <c r="C69" s="10" t="s">
        <v>179</v>
      </c>
      <c r="D69" s="97" t="s">
        <v>123</v>
      </c>
      <c r="E69" s="69"/>
      <c r="F69" s="69"/>
      <c r="G69" s="10" t="s">
        <v>92</v>
      </c>
      <c r="H69" s="10" t="s">
        <v>177</v>
      </c>
      <c r="I69" s="12">
        <v>20</v>
      </c>
      <c r="J69" s="10">
        <v>1</v>
      </c>
      <c r="K69" s="71"/>
      <c r="L69" s="14" t="str">
        <f t="shared" si="5"/>
        <v>INR</v>
      </c>
      <c r="M69" s="25">
        <f t="shared" ref="M69" si="7">I69*J69*K69</f>
        <v>0</v>
      </c>
    </row>
    <row r="70" spans="1:18" ht="15.75" customHeight="1" x14ac:dyDescent="0.25">
      <c r="A70" s="103" t="s">
        <v>134</v>
      </c>
      <c r="B70" s="104"/>
      <c r="C70" s="104"/>
      <c r="D70" s="104"/>
      <c r="E70" s="104"/>
      <c r="F70" s="104"/>
      <c r="G70" s="104"/>
      <c r="H70" s="104"/>
      <c r="I70" s="104"/>
      <c r="J70" s="104"/>
      <c r="K70" s="105"/>
      <c r="L70" s="14" t="str">
        <f t="shared" si="5"/>
        <v>INR</v>
      </c>
      <c r="M70" s="27">
        <f>SUM(M62:M69)</f>
        <v>0</v>
      </c>
      <c r="R70" s="2"/>
    </row>
    <row r="71" spans="1:18" ht="15.75" customHeight="1" x14ac:dyDescent="0.25">
      <c r="A71" s="114" t="s">
        <v>189</v>
      </c>
      <c r="B71" s="114"/>
      <c r="C71" s="114"/>
      <c r="D71" s="114"/>
      <c r="E71" s="114"/>
      <c r="F71" s="114"/>
      <c r="G71" s="114"/>
      <c r="H71" s="114"/>
      <c r="I71" s="114"/>
      <c r="J71" s="114"/>
      <c r="K71" s="114"/>
      <c r="L71" s="14" t="str">
        <f t="shared" si="5"/>
        <v>INR</v>
      </c>
      <c r="M71" s="28">
        <f>M60+M70</f>
        <v>0</v>
      </c>
    </row>
    <row r="72" spans="1:18" x14ac:dyDescent="0.25">
      <c r="A72" s="80"/>
      <c r="B72" s="80"/>
      <c r="C72" s="80"/>
      <c r="D72" s="80"/>
      <c r="E72" s="80"/>
      <c r="F72" s="80"/>
      <c r="G72" s="80"/>
      <c r="H72" s="80"/>
      <c r="I72" s="80"/>
      <c r="J72" s="80"/>
      <c r="K72" s="80"/>
      <c r="L72" s="80"/>
      <c r="M72" s="80"/>
    </row>
  </sheetData>
  <sheetProtection algorithmName="SHA-512" hashValue="z/obSFjUgxPW0rNLarN5EHkJsLAwXOy52pMPV91a5yM+AnPfN1wnuu22DPZ/4VDF33cvgi6jkV0PY7ucFpL7rQ==" saltValue="lu0MkIOiNqPsBU6fc5ObmA==" spinCount="100000" sheet="1" selectLockedCells="1"/>
  <mergeCells count="32">
    <mergeCell ref="C16:C18"/>
    <mergeCell ref="B64:B67"/>
    <mergeCell ref="A70:K70"/>
    <mergeCell ref="A72:M72"/>
    <mergeCell ref="A1:M1"/>
    <mergeCell ref="C50:C51"/>
    <mergeCell ref="D50:D51"/>
    <mergeCell ref="A5:M5"/>
    <mergeCell ref="A71:K71"/>
    <mergeCell ref="D68:D69"/>
    <mergeCell ref="B68:B69"/>
    <mergeCell ref="D38:D39"/>
    <mergeCell ref="B44:B45"/>
    <mergeCell ref="C44:C45"/>
    <mergeCell ref="D44:D45"/>
    <mergeCell ref="B52:B53"/>
    <mergeCell ref="A2:XFD2"/>
    <mergeCell ref="B38:B39"/>
    <mergeCell ref="B50:B51"/>
    <mergeCell ref="C6:C14"/>
    <mergeCell ref="B62:B63"/>
    <mergeCell ref="A60:K60"/>
    <mergeCell ref="C38:C39"/>
    <mergeCell ref="C48:C49"/>
    <mergeCell ref="B55:B56"/>
    <mergeCell ref="C55:C56"/>
    <mergeCell ref="D55:D56"/>
    <mergeCell ref="C52:C53"/>
    <mergeCell ref="D52:D53"/>
    <mergeCell ref="B48:B49"/>
    <mergeCell ref="D48:D49"/>
    <mergeCell ref="A61:M61"/>
  </mergeCells>
  <dataValidations count="1">
    <dataValidation type="list" allowBlank="1" showInputMessage="1" showErrorMessage="1" sqref="L6" xr:uid="{00000000-0002-0000-0100-000000000000}">
      <formula1>$N$6:$N$7</formula1>
    </dataValidation>
  </dataValidations>
  <pageMargins left="0.23622047244094491" right="0.23622047244094491"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Excel CP3</vt:lpstr>
      <vt:lpstr>Excel CP2</vt:lpstr>
      <vt:lpstr>'Excel CP2'!Print_Area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Ravendra Gupta</dc:creator>
  <cp:lastModifiedBy>K MURALI</cp:lastModifiedBy>
  <cp:lastPrinted>2024-08-30T09:14:12Z</cp:lastPrinted>
  <dcterms:created xsi:type="dcterms:W3CDTF">2023-10-06T12:03:00Z</dcterms:created>
  <dcterms:modified xsi:type="dcterms:W3CDTF">2024-08-30T09:33:38Z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57d12650-98af-47b3-9861-fbdc7eda7112</vt:lpwstr>
  </property>
</Properties>
</file>